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13215" windowHeight="7995" activeTab="0"/>
  </bookViews>
  <sheets>
    <sheet name="Ф1" sheetId="1" r:id="rId1"/>
    <sheet name="Ф2" sheetId="2" r:id="rId2"/>
    <sheet name="Ф3" sheetId="3" r:id="rId3"/>
    <sheet name="Ф4" sheetId="4" r:id="rId4"/>
    <sheet name="коэффициенты" sheetId="5" r:id="rId5"/>
    <sheet name="Ф2П" sheetId="6" r:id="rId6"/>
    <sheet name="Ф1П" sheetId="7" r:id="rId7"/>
    <sheet name="Ф3П" sheetId="8" r:id="rId8"/>
    <sheet name="Ф4П" sheetId="9" r:id="rId9"/>
  </sheets>
  <definedNames>
    <definedName name="_xlnm.Print_Area" localSheetId="0">'Ф1'!$E$1:$BU$137</definedName>
    <definedName name="_xlnm.Print_Area" localSheetId="1">'Ф2'!$A$1:$BS$99</definedName>
    <definedName name="_xlnm.Print_Area" localSheetId="2">'Ф3'!$A$1:$BR$97</definedName>
    <definedName name="_xlnm.Print_Area" localSheetId="3">'Ф4'!$C$1:$BV$65</definedName>
  </definedNames>
  <calcPr fullCalcOnLoad="1"/>
</workbook>
</file>

<file path=xl/sharedStrings.xml><?xml version="1.0" encoding="utf-8"?>
<sst xmlns="http://schemas.openxmlformats.org/spreadsheetml/2006/main" count="1115" uniqueCount="415">
  <si>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</si>
  <si>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</si>
  <si>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</si>
  <si>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</si>
  <si>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</si>
  <si>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</si>
  <si>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</si>
  <si>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</si>
  <si>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</si>
  <si>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</si>
  <si>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</si>
  <si>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</si>
  <si>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</si>
  <si>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</si>
  <si>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</si>
  <si>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</si>
  <si>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</si>
  <si>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</si>
  <si>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</si>
  <si>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</si>
  <si>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</si>
  <si>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</si>
  <si>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</si>
  <si>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</si>
  <si>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</si>
  <si>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</si>
  <si>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</si>
  <si>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</si>
  <si>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</si>
  <si>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</si>
  <si>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</si>
  <si>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</si>
  <si>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</si>
  <si>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</si>
  <si>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</si>
  <si>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</si>
  <si>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</si>
  <si>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</si>
  <si>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</si>
  <si>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</si>
  <si>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</si>
  <si>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</si>
  <si>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</si>
  <si>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</si>
  <si>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</si>
  <si>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</si>
  <si>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</si>
  <si>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</si>
  <si>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</si>
  <si>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</si>
  <si>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</si>
  <si>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</si>
  <si>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</si>
  <si>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</si>
  <si>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</si>
  <si>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</si>
  <si>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</si>
  <si>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</si>
  <si>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</si>
  <si>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</si>
  <si>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</si>
  <si>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</si>
  <si>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</si>
  <si>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</si>
  <si>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</si>
  <si>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</si>
  <si>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</si>
  <si>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</si>
  <si>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</si>
  <si>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</si>
  <si>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</si>
  <si>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</si>
  <si>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</si>
  <si>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</si>
  <si>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</si>
  <si>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</si>
  <si>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</si>
  <si>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</si>
  <si>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</si>
  <si>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</si>
  <si>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</si>
  <si>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</si>
  <si>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</si>
  <si>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</si>
  <si>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</si>
  <si>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</si>
  <si>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</si>
  <si>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</si>
  <si>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</si>
  <si>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</si>
  <si>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</si>
  <si>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</si>
  <si>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</si>
  <si>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</si>
  <si>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</si>
  <si>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</si>
  <si>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</si>
  <si>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</si>
  <si>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</si>
  <si>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</si>
  <si>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</si>
  <si>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</si>
  <si>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</si>
  <si>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</si>
  <si>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</si>
  <si>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</si>
  <si>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</si>
  <si>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</si>
  <si>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</si>
  <si>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</si>
  <si>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</si>
  <si>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</si>
  <si>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</si>
  <si>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</si>
  <si>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</si>
  <si>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</si>
  <si>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</si>
  <si>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</si>
  <si>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</si>
  <si>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</si>
  <si>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</si>
  <si>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</si>
  <si>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</si>
  <si>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</si>
  <si>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</si>
  <si>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</si>
  <si>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</si>
  <si>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</si>
  <si>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</si>
  <si>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</si>
  <si>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</si>
  <si>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</si>
  <si>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1180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</si>
  <si>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</si>
  <si>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</si>
  <si>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</si>
  <si>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</si>
  <si>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</si>
  <si>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</si>
  <si>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</si>
  <si>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</si>
  <si>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</si>
  <si>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</si>
  <si>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</si>
  <si>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</si>
  <si>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</si>
  <si>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</si>
  <si>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</si>
  <si>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Інвестиційні контракти</t>
  </si>
  <si>
    <t>1540</t>
  </si>
  <si>
    <t>Призовий фонд</t>
  </si>
  <si>
    <t>1530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</si>
  <si>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</si>
  <si>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</si>
  <si>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</si>
  <si>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</si>
  <si>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</si>
  <si>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</si>
  <si>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</si>
  <si>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</si>
  <si>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</si>
  <si>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</si>
  <si>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</si>
  <si>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</si>
  <si>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</si>
  <si>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</si>
  <si>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</si>
  <si>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</si>
  <si>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</si>
  <si>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</si>
  <si>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</si>
  <si>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</si>
  <si>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</si>
  <si>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</si>
  <si>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</si>
  <si>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</si>
  <si>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</si>
  <si>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</si>
  <si>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</si>
  <si>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</si>
  <si>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</si>
  <si>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</si>
  <si>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</si>
  <si>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</si>
  <si>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</si>
  <si>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</si>
  <si>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</si>
  <si>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</si>
  <si>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</si>
  <si>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</si>
  <si>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</si>
  <si>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</si>
  <si>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</si>
  <si>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</si>
  <si>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</si>
  <si>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</si>
  <si>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</si>
  <si>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</si>
  <si>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</si>
  <si>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</si>
  <si>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</si>
  <si>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</si>
  <si>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</si>
  <si>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</si>
  <si>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</si>
  <si>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</si>
  <si>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</si>
  <si>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</si>
  <si>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</si>
  <si>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</si>
  <si>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</si>
  <si>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</si>
  <si>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</si>
  <si>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</si>
  <si>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</si>
  <si>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</si>
  <si>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</si>
  <si>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</si>
  <si>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</si>
  <si>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</si>
  <si>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</si>
  <si>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</si>
  <si>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</si>
  <si>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</si>
  <si>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</si>
  <si>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</si>
  <si>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</si>
  <si>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</si>
  <si>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</si>
  <si>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</si>
  <si>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</si>
  <si>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</si>
  <si>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</si>
  <si>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</si>
  <si>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</si>
  <si>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</si>
  <si>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</si>
  <si>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</si>
  <si>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</si>
  <si>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</si>
  <si>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</si>
  <si>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</si>
  <si>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</si>
  <si>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</si>
  <si>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</si>
  <si>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</si>
  <si>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</si>
  <si>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</si>
  <si>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</si>
  <si>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</si>
  <si>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</si>
  <si>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</si>
  <si>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</si>
  <si>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</si>
  <si>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</si>
  <si>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</si>
  <si>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</si>
  <si>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</si>
  <si>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</si>
  <si>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</si>
  <si>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</si>
  <si>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</si>
  <si>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</si>
  <si>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</si>
  <si>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</si>
  <si>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</si>
  <si>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</si>
  <si>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</si>
  <si>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</si>
  <si>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</si>
  <si>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</si>
  <si>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</si>
  <si>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</si>
  <si>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</si>
  <si>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</si>
  <si>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</si>
  <si>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</si>
  <si>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</si>
  <si>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</si>
  <si>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</si>
  <si>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</si>
  <si>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</si>
  <si>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</si>
  <si>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</si>
  <si>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</si>
  <si>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</si>
  <si>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</si>
  <si>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</si>
  <si>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</si>
  <si>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</si>
  <si>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</si>
  <si>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</si>
  <si>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</si>
  <si>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</si>
  <si>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</si>
  <si>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</si>
  <si>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</si>
  <si>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</si>
  <si>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</si>
  <si>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</si>
  <si>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</si>
  <si>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</si>
  <si>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</si>
  <si>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</si>
  <si>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</si>
  <si>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</si>
  <si>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</si>
  <si>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</si>
  <si>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</si>
  <si>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</si>
  <si>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</si>
  <si>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</si>
  <si>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</si>
  <si>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</si>
  <si>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</si>
  <si>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</si>
  <si>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</si>
  <si>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</si>
  <si>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</si>
  <si>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</si>
  <si>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</si>
  <si>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</si>
  <si>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</si>
  <si>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</si>
  <si>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</si>
  <si>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</si>
  <si>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</si>
  <si>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</si>
  <si>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</si>
  <si>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</si>
  <si>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</si>
  <si>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</si>
  <si>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</si>
  <si>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</si>
  <si>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</si>
  <si>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</si>
  <si>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</si>
  <si>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</si>
  <si>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</si>
  <si>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</si>
  <si>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4280</t>
  </si>
  <si>
    <t>Інші зміни в капіталі</t>
  </si>
  <si>
    <t>Разом змін у капіталі</t>
  </si>
  <si>
    <t>на кінець року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</si>
  <si>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</si>
  <si>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Показник</t>
  </si>
  <si>
    <t>Формула розрахунку</t>
  </si>
  <si>
    <t>Значення  показника</t>
  </si>
  <si>
    <t>Ф1 (р1160+р1165) / Ф1 (р1695-р1665-р1660)</t>
  </si>
  <si>
    <t>Ф1 (р1195-р1170) / Ф1 (р1695-р1665-р1660)</t>
  </si>
  <si>
    <t>Коефіцієнт фінансової стійкості(платоспроможності, автономії)</t>
  </si>
  <si>
    <t>Ф1 р1495 / Ф1 р1300</t>
  </si>
  <si>
    <t>Ф1 (р1595+р1695) / Ф1 р1495</t>
  </si>
  <si>
    <t>Чистий оборотний капітал (тис. грн.)</t>
  </si>
  <si>
    <t>Ф1 (р1195-р1170) – Ф1 (р1695-р1665-р1660)</t>
  </si>
  <si>
    <t>Коефіцієнт рентабельності активів</t>
  </si>
  <si>
    <t>Ф2 р2465 / Ф1 (р. 1300 (гр..3) + р. 1300 (гр.. 4))/2</t>
  </si>
  <si>
    <t>Коефіцієнт фінансової стабільності</t>
  </si>
  <si>
    <t>Ф1 р1495 / Ф1 (р1595-р1520-р1525 + р1695-р1665-р1660)</t>
  </si>
  <si>
    <t>Коефіцієнт ліквідності</t>
  </si>
  <si>
    <t>Коефіціент абсолютної ліквідності</t>
  </si>
  <si>
    <t>Ф1 р1165 / Ф1 р1695</t>
  </si>
  <si>
    <t>Коефіцієнт співвідношення залученого і власного капіталу (коефіціент фінансового ризику; фінансування)</t>
  </si>
  <si>
    <t>Коефіціент забезпеченості власними оборотними засобами</t>
  </si>
  <si>
    <t>Ф1 (р.1495-р1095) / р1195</t>
  </si>
  <si>
    <t>Витрат від первісного визнання біологічних активів і сільськогосподарської продукції</t>
  </si>
  <si>
    <t>Зобов'язань з податків і зборів, в т.ч.:</t>
  </si>
  <si>
    <t>1801001</t>
  </si>
  <si>
    <t>рік</t>
  </si>
  <si>
    <t>1801005</t>
  </si>
  <si>
    <t>на початок</t>
  </si>
  <si>
    <t>на кінець</t>
  </si>
  <si>
    <t>Нормативне значення</t>
  </si>
  <si>
    <t>0,25-0,50</t>
  </si>
  <si>
    <t>1,0-2,0</t>
  </si>
  <si>
    <t>Коефіцієнт загальної ліквідності (покриття)</t>
  </si>
  <si>
    <t>Ф1 (р1195-р1170) / Ф1 (р1595-р1520-р1521-р1525 + р1695-р1665-р1660)</t>
  </si>
  <si>
    <t>Коефіцієнт загальної ліквідності (довгостроковий)</t>
  </si>
  <si>
    <t>?</t>
  </si>
  <si>
    <t>0,50-0,70</t>
  </si>
  <si>
    <t>0,50-1,00</t>
  </si>
  <si>
    <t>&gt;0</t>
  </si>
  <si>
    <t>&gt;1</t>
  </si>
  <si>
    <t>01</t>
  </si>
  <si>
    <t>Грудень</t>
  </si>
  <si>
    <t>Київська</t>
  </si>
  <si>
    <t>Акціонерне товариство</t>
  </si>
  <si>
    <t>Виробництво будівельних металевих конструкцій і частин контрукцій</t>
  </si>
  <si>
    <t>27</t>
  </si>
  <si>
    <t>V</t>
  </si>
  <si>
    <t>Семенець Олександр Андрійович</t>
  </si>
  <si>
    <t>Козолій Любов Олександрівна</t>
  </si>
  <si>
    <t>02138895</t>
  </si>
  <si>
    <t>3221455800</t>
  </si>
  <si>
    <t>231</t>
  </si>
  <si>
    <t>25.11</t>
  </si>
  <si>
    <t>Публічне акціонерне товариство "КИЇВМЕТАЛОПРОМ"</t>
  </si>
  <si>
    <t>2017</t>
  </si>
  <si>
    <t>16</t>
  </si>
  <si>
    <t>вул. Індустріальна, буд. 7, смт. Калинівка,Васильківський район, Київська область, 08623, тел. 496-91-54</t>
  </si>
  <si>
    <t>Звіт про прибутки і збитки та інший сукупний дохід за рік, що закінчився 31 грудня 2016 року</t>
  </si>
  <si>
    <t>Примітки до фінансової звітності ПАТ «КИЇВМЕТАЛОПРОМ» за рік, що закінчився 31 грудня 2016 року</t>
  </si>
  <si>
    <t>Примітки</t>
  </si>
  <si>
    <t>Звіт про фінансовий стан станом</t>
  </si>
  <si>
    <t>31 Грудня</t>
  </si>
  <si>
    <t>Звіт про рух грошових коштів (за прямим методом) за рік, що закінчився 31 грудня 2016 року</t>
  </si>
  <si>
    <t>Звіт про зміни у капіталі за рік, що закінчився 31 грудня 2016 року</t>
  </si>
  <si>
    <t>6.10</t>
  </si>
  <si>
    <t>6.9</t>
  </si>
  <si>
    <t>6.3, 6.14</t>
  </si>
  <si>
    <t>6.15</t>
  </si>
  <si>
    <t>6.16</t>
  </si>
  <si>
    <t>6.17</t>
  </si>
  <si>
    <t>6.20</t>
  </si>
  <si>
    <t>6.18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</si>
</sst>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"/>
    <numFmt numFmtId="199" formatCode="0.0000"/>
    <numFmt numFmtId="200" formatCode="0.00000"/>
    <numFmt numFmtId="201" formatCode="_-* #,##0.0\ _г_р_н_._-;\-* #,##0.0\ _г_р_н_._-;_-* &quot;-&quot;??\ _г_р_н_._-;_-@_-"/>
    <numFmt numFmtId="202" formatCode="_-* #,##0\ _г_р_н_._-;\-* #,##0\ _г_р_н_._-;_-* &quot;-&quot;??\ _г_р_н_._-;_-@_-"/>
    <numFmt numFmtId="203" formatCode="0_ ;\-0\ "/>
    <numFmt numFmtId="204" formatCode="#,##0;\(\-#,##0\)"/>
    <numFmt numFmtId="205" formatCode="#,##0;\(#,##0\)"/>
    <numFmt numFmtId="206" formatCode="#,##0.0"/>
    <numFmt numFmtId="207" formatCode="#,##0.00000"/>
  </numFmts>
  <fonts count="4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 applyProtection="1">
      <alignment horizontal="justify" vertical="center"/>
      <protection hidden="1"/>
    </xf>
    <xf numFmtId="0" fontId="10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1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vertical="center" wrapText="1"/>
    </xf>
    <xf numFmtId="1" fontId="12" fillId="0" borderId="13" xfId="0" applyNumberFormat="1" applyFont="1" applyBorder="1" applyAlignment="1">
      <alignment vertical="center" wrapText="1"/>
    </xf>
    <xf numFmtId="1" fontId="12" fillId="32" borderId="13" xfId="0" applyNumberFormat="1" applyFont="1" applyFill="1" applyBorder="1" applyAlignment="1">
      <alignment vertical="center" wrapText="1"/>
    </xf>
    <xf numFmtId="1" fontId="12" fillId="32" borderId="14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1" fontId="12" fillId="32" borderId="12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1" fontId="12" fillId="0" borderId="15" xfId="0" applyNumberFormat="1" applyFont="1" applyBorder="1" applyAlignment="1">
      <alignment vertical="center" wrapText="1"/>
    </xf>
    <xf numFmtId="1" fontId="12" fillId="32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1" fillId="0" borderId="13" xfId="0" applyNumberFormat="1" applyFont="1" applyBorder="1" applyAlignment="1">
      <alignment vertical="center" wrapText="1"/>
    </xf>
    <xf numFmtId="1" fontId="1" fillId="32" borderId="13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3" fontId="10" fillId="0" borderId="10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vertical="center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" fillId="0" borderId="11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1" fillId="0" borderId="14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 applyProtection="1">
      <alignment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 wrapText="1"/>
      <protection hidden="1"/>
    </xf>
    <xf numFmtId="3" fontId="0" fillId="0" borderId="13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0" fillId="0" borderId="14" xfId="0" applyNumberForma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32" borderId="13" xfId="0" applyNumberFormat="1" applyFont="1" applyFill="1" applyBorder="1" applyAlignment="1">
      <alignment vertical="center" wrapText="1"/>
    </xf>
    <xf numFmtId="3" fontId="12" fillId="32" borderId="14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32" borderId="10" xfId="0" applyNumberFormat="1" applyFont="1" applyFill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12" fillId="32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12" fillId="0" borderId="15" xfId="0" applyNumberFormat="1" applyFont="1" applyFill="1" applyBorder="1" applyAlignment="1">
      <alignment vertical="center" wrapText="1"/>
    </xf>
    <xf numFmtId="3" fontId="12" fillId="32" borderId="15" xfId="0" applyNumberFormat="1" applyFont="1" applyFill="1" applyBorder="1" applyAlignment="1">
      <alignment vertical="center" wrapText="1"/>
    </xf>
    <xf numFmtId="3" fontId="12" fillId="32" borderId="12" xfId="0" applyNumberFormat="1" applyFon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32" borderId="16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9" fontId="14" fillId="33" borderId="17" xfId="0" applyNumberFormat="1" applyFont="1" applyFill="1" applyBorder="1" applyAlignment="1">
      <alignment horizontal="center" vertical="center" wrapText="1"/>
    </xf>
    <xf numFmtId="14" fontId="14" fillId="33" borderId="17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5" fillId="0" borderId="18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200" fontId="15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15" fillId="34" borderId="18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200" fontId="15" fillId="34" borderId="17" xfId="0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207" fontId="1" fillId="0" borderId="14" xfId="0" applyNumberFormat="1" applyFont="1" applyBorder="1" applyAlignment="1">
      <alignment horizontal="center" vertical="center" wrapText="1"/>
    </xf>
    <xf numFmtId="207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9" fontId="1" fillId="35" borderId="0" xfId="0" applyNumberFormat="1" applyFont="1" applyFill="1" applyAlignment="1">
      <alignment/>
    </xf>
    <xf numFmtId="49" fontId="0" fillId="35" borderId="0" xfId="0" applyNumberFormat="1" applyFill="1" applyAlignment="1">
      <alignment/>
    </xf>
    <xf numFmtId="0" fontId="1" fillId="35" borderId="0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>
      <alignment horizontal="center" wrapText="1"/>
    </xf>
    <xf numFmtId="3" fontId="1" fillId="35" borderId="14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1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Fill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vertical="center"/>
      <protection hidden="1"/>
    </xf>
    <xf numFmtId="49" fontId="1" fillId="0" borderId="26" xfId="0" applyNumberFormat="1" applyFont="1" applyBorder="1" applyAlignment="1" applyProtection="1">
      <alignment horizontal="center"/>
      <protection hidden="1"/>
    </xf>
    <xf numFmtId="49" fontId="1" fillId="0" borderId="26" xfId="0" applyNumberFormat="1" applyFont="1" applyBorder="1" applyAlignment="1" applyProtection="1">
      <alignment horizontal="center"/>
      <protection hidden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32" borderId="2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3" fontId="10" fillId="36" borderId="25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32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3" fontId="10" fillId="35" borderId="15" xfId="0" applyNumberFormat="1" applyFont="1" applyFill="1" applyBorder="1" applyAlignment="1">
      <alignment horizontal="center" vertical="center" wrapText="1"/>
    </xf>
    <xf numFmtId="3" fontId="0" fillId="35" borderId="26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49" fontId="10" fillId="0" borderId="26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 indent="1"/>
    </xf>
    <xf numFmtId="49" fontId="10" fillId="0" borderId="28" xfId="0" applyNumberFormat="1" applyFont="1" applyBorder="1" applyAlignment="1">
      <alignment horizontal="left" vertical="center" wrapText="1" indent="1"/>
    </xf>
    <xf numFmtId="3" fontId="10" fillId="32" borderId="15" xfId="0" applyNumberFormat="1" applyFont="1" applyFill="1" applyBorder="1" applyAlignment="1">
      <alignment horizontal="center" vertical="center" wrapText="1"/>
    </xf>
    <xf numFmtId="3" fontId="10" fillId="32" borderId="26" xfId="0" applyNumberFormat="1" applyFont="1" applyFill="1" applyBorder="1" applyAlignment="1">
      <alignment horizontal="center" vertical="center" wrapText="1"/>
    </xf>
    <xf numFmtId="3" fontId="10" fillId="32" borderId="16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3" fontId="10" fillId="36" borderId="13" xfId="0" applyNumberFormat="1" applyFont="1" applyFill="1" applyBorder="1" applyAlignment="1">
      <alignment horizontal="center" vertical="center" wrapText="1"/>
    </xf>
    <xf numFmtId="3" fontId="10" fillId="36" borderId="24" xfId="0" applyNumberFormat="1" applyFont="1" applyFill="1" applyBorder="1" applyAlignment="1">
      <alignment horizontal="center" vertical="center" wrapText="1"/>
    </xf>
    <xf numFmtId="3" fontId="10" fillId="36" borderId="1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vertical="center" wrapText="1"/>
    </xf>
    <xf numFmtId="49" fontId="9" fillId="0" borderId="29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26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28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center" wrapText="1" indent="1"/>
    </xf>
    <xf numFmtId="0" fontId="10" fillId="0" borderId="2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left" vertical="center" wrapText="1" inden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justify" vertical="center"/>
      <protection hidden="1"/>
    </xf>
    <xf numFmtId="0" fontId="9" fillId="0" borderId="28" xfId="0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3" fontId="10" fillId="36" borderId="15" xfId="0" applyNumberFormat="1" applyFont="1" applyFill="1" applyBorder="1" applyAlignment="1">
      <alignment horizontal="center" vertical="center" wrapText="1"/>
    </xf>
    <xf numFmtId="3" fontId="10" fillId="36" borderId="26" xfId="0" applyNumberFormat="1" applyFont="1" applyFill="1" applyBorder="1" applyAlignment="1">
      <alignment horizontal="center" vertical="center" wrapText="1"/>
    </xf>
    <xf numFmtId="3" fontId="10" fillId="36" borderId="16" xfId="0" applyNumberFormat="1" applyFont="1" applyFill="1" applyBorder="1" applyAlignment="1">
      <alignment horizontal="center" vertical="center" wrapText="1"/>
    </xf>
    <xf numFmtId="3" fontId="10" fillId="36" borderId="15" xfId="0" applyNumberFormat="1" applyFont="1" applyFill="1" applyBorder="1" applyAlignment="1">
      <alignment horizontal="center" vertical="center"/>
    </xf>
    <xf numFmtId="3" fontId="10" fillId="36" borderId="26" xfId="0" applyNumberFormat="1" applyFont="1" applyFill="1" applyBorder="1" applyAlignment="1">
      <alignment horizontal="center" vertical="center"/>
    </xf>
    <xf numFmtId="3" fontId="10" fillId="36" borderId="16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205" fontId="10" fillId="0" borderId="25" xfId="0" applyNumberFormat="1" applyFont="1" applyBorder="1" applyAlignment="1">
      <alignment horizontal="center" vertical="center"/>
    </xf>
    <xf numFmtId="205" fontId="10" fillId="0" borderId="25" xfId="0" applyNumberFormat="1" applyFont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 indent="1"/>
    </xf>
    <xf numFmtId="0" fontId="8" fillId="0" borderId="25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36" borderId="13" xfId="0" applyNumberFormat="1" applyFont="1" applyFill="1" applyBorder="1" applyAlignment="1">
      <alignment horizontal="center" vertical="center"/>
    </xf>
    <xf numFmtId="3" fontId="10" fillId="36" borderId="24" xfId="0" applyNumberFormat="1" applyFont="1" applyFill="1" applyBorder="1" applyAlignment="1">
      <alignment horizontal="center" vertical="center"/>
    </xf>
    <xf numFmtId="3" fontId="10" fillId="36" borderId="14" xfId="0" applyNumberFormat="1" applyFont="1" applyFill="1" applyBorder="1" applyAlignment="1">
      <alignment horizontal="center" vertical="center"/>
    </xf>
    <xf numFmtId="3" fontId="10" fillId="32" borderId="25" xfId="58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left"/>
      <protection hidden="1"/>
    </xf>
    <xf numFmtId="3" fontId="10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0" fillId="0" borderId="25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3" fontId="1" fillId="32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 wrapText="1" indent="1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0" fillId="35" borderId="25" xfId="0" applyNumberForma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26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" fillId="0" borderId="29" xfId="0" applyNumberFormat="1" applyFont="1" applyBorder="1" applyAlignment="1">
      <alignment horizontal="justify" vertical="center" wrapText="1"/>
    </xf>
    <xf numFmtId="3" fontId="0" fillId="32" borderId="13" xfId="0" applyNumberFormat="1" applyFill="1" applyBorder="1" applyAlignment="1">
      <alignment horizontal="center" vertical="center"/>
    </xf>
    <xf numFmtId="3" fontId="0" fillId="32" borderId="24" xfId="0" applyNumberFormat="1" applyFill="1" applyBorder="1" applyAlignment="1">
      <alignment horizontal="center" vertical="center"/>
    </xf>
    <xf numFmtId="3" fontId="0" fillId="32" borderId="14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3" fontId="0" fillId="32" borderId="10" xfId="0" applyNumberFormat="1" applyFill="1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3" fontId="0" fillId="32" borderId="12" xfId="0" applyNumberFormat="1" applyFill="1" applyBorder="1" applyAlignment="1">
      <alignment horizontal="center" vertical="center"/>
    </xf>
    <xf numFmtId="3" fontId="0" fillId="32" borderId="15" xfId="0" applyNumberFormat="1" applyFill="1" applyBorder="1" applyAlignment="1">
      <alignment horizontal="center" vertical="center"/>
    </xf>
    <xf numFmtId="3" fontId="0" fillId="32" borderId="26" xfId="0" applyNumberFormat="1" applyFill="1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justify" vertical="center"/>
    </xf>
    <xf numFmtId="0" fontId="1" fillId="0" borderId="25" xfId="0" applyFont="1" applyBorder="1" applyAlignment="1">
      <alignment vertical="center" wrapText="1"/>
    </xf>
    <xf numFmtId="207" fontId="1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horizontal="left" vertical="center" wrapText="1"/>
    </xf>
    <xf numFmtId="3" fontId="0" fillId="0" borderId="1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 applyProtection="1">
      <alignment horizontal="left" vertical="center"/>
      <protection/>
    </xf>
    <xf numFmtId="0" fontId="8" fillId="0" borderId="25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32" borderId="25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vertical="center" wrapText="1"/>
    </xf>
    <xf numFmtId="49" fontId="1" fillId="0" borderId="29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3" fontId="1" fillId="35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Border="1" applyAlignment="1" applyProtection="1">
      <alignment horizontal="center" wrapText="1"/>
      <protection hidden="1"/>
    </xf>
    <xf numFmtId="3" fontId="1" fillId="35" borderId="13" xfId="0" applyNumberFormat="1" applyFont="1" applyFill="1" applyBorder="1" applyAlignment="1">
      <alignment horizontal="center" wrapText="1"/>
    </xf>
    <xf numFmtId="3" fontId="1" fillId="35" borderId="24" xfId="0" applyNumberFormat="1" applyFont="1" applyFill="1" applyBorder="1" applyAlignment="1">
      <alignment horizontal="center" wrapText="1"/>
    </xf>
    <xf numFmtId="3" fontId="1" fillId="35" borderId="14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3" fontId="1" fillId="35" borderId="11" xfId="0" applyNumberFormat="1" applyFont="1" applyFill="1" applyBorder="1" applyAlignment="1">
      <alignment horizontal="center" wrapText="1"/>
    </xf>
    <xf numFmtId="3" fontId="1" fillId="35" borderId="12" xfId="0" applyNumberFormat="1" applyFont="1" applyFill="1" applyBorder="1" applyAlignment="1">
      <alignment horizontal="center" wrapText="1"/>
    </xf>
    <xf numFmtId="3" fontId="1" fillId="35" borderId="3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Border="1" applyAlignment="1">
      <alignment horizontal="center" wrapText="1"/>
    </xf>
    <xf numFmtId="3" fontId="1" fillId="35" borderId="27" xfId="0" applyNumberFormat="1" applyFont="1" applyFill="1" applyBorder="1" applyAlignment="1">
      <alignment horizontal="center" wrapText="1"/>
    </xf>
    <xf numFmtId="3" fontId="1" fillId="35" borderId="15" xfId="0" applyNumberFormat="1" applyFont="1" applyFill="1" applyBorder="1" applyAlignment="1">
      <alignment horizontal="center" wrapText="1"/>
    </xf>
    <xf numFmtId="3" fontId="1" fillId="35" borderId="26" xfId="0" applyNumberFormat="1" applyFont="1" applyFill="1" applyBorder="1" applyAlignment="1">
      <alignment horizontal="center" wrapText="1"/>
    </xf>
    <xf numFmtId="3" fontId="1" fillId="35" borderId="16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2" fontId="7" fillId="0" borderId="26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49" fontId="8" fillId="0" borderId="2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49" fontId="1" fillId="0" borderId="26" xfId="0" applyNumberFormat="1" applyFont="1" applyFill="1" applyBorder="1" applyAlignment="1">
      <alignment horizontal="left" vertical="center" wrapText="1" indent="1"/>
    </xf>
    <xf numFmtId="49" fontId="1" fillId="0" borderId="16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Fill="1" applyBorder="1" applyAlignment="1">
      <alignment horizontal="left" vertical="center" wrapText="1" indent="1"/>
    </xf>
    <xf numFmtId="49" fontId="8" fillId="0" borderId="29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32" borderId="24" xfId="0" applyNumberFormat="1" applyFont="1" applyFill="1" applyBorder="1" applyAlignment="1">
      <alignment horizontal="center" vertical="center" wrapText="1"/>
    </xf>
    <xf numFmtId="205" fontId="12" fillId="0" borderId="24" xfId="0" applyNumberFormat="1" applyFont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vertical="top" wrapText="1"/>
    </xf>
    <xf numFmtId="49" fontId="12" fillId="0" borderId="26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vertical="top" wrapText="1"/>
    </xf>
    <xf numFmtId="49" fontId="12" fillId="0" borderId="25" xfId="0" applyNumberFormat="1" applyFont="1" applyFill="1" applyBorder="1" applyAlignment="1">
      <alignment vertical="top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13" fillId="0" borderId="29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center" wrapText="1"/>
    </xf>
    <xf numFmtId="49" fontId="13" fillId="0" borderId="25" xfId="0" applyNumberFormat="1" applyFont="1" applyFill="1" applyBorder="1" applyAlignment="1">
      <alignment vertical="top" wrapText="1"/>
    </xf>
    <xf numFmtId="49" fontId="12" fillId="0" borderId="31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205" fontId="12" fillId="0" borderId="11" xfId="0" applyNumberFormat="1" applyFont="1" applyBorder="1" applyAlignment="1">
      <alignment horizontal="center" vertical="center" wrapText="1"/>
    </xf>
    <xf numFmtId="205" fontId="12" fillId="0" borderId="26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5" xfId="0" applyNumberFormat="1" applyFont="1" applyFill="1" applyBorder="1" applyAlignment="1">
      <alignment horizontal="center" vertical="center" wrapText="1"/>
    </xf>
    <xf numFmtId="205" fontId="12" fillId="32" borderId="24" xfId="0" applyNumberFormat="1" applyFont="1" applyFill="1" applyBorder="1" applyAlignment="1">
      <alignment horizontal="center" vertical="center" wrapText="1"/>
    </xf>
    <xf numFmtId="3" fontId="12" fillId="32" borderId="11" xfId="0" applyNumberFormat="1" applyFont="1" applyFill="1" applyBorder="1" applyAlignment="1">
      <alignment horizontal="center" vertical="center" wrapText="1"/>
    </xf>
    <xf numFmtId="3" fontId="12" fillId="32" borderId="26" xfId="0" applyNumberFormat="1" applyFont="1" applyFill="1" applyBorder="1" applyAlignment="1">
      <alignment horizontal="center" vertical="center" wrapText="1"/>
    </xf>
    <xf numFmtId="1" fontId="12" fillId="32" borderId="12" xfId="0" applyNumberFormat="1" applyFont="1" applyFill="1" applyBorder="1" applyAlignment="1">
      <alignment horizontal="center" vertical="center" wrapText="1"/>
    </xf>
    <xf numFmtId="1" fontId="12" fillId="32" borderId="16" xfId="0" applyNumberFormat="1" applyFont="1" applyFill="1" applyBorder="1" applyAlignment="1">
      <alignment horizontal="center" vertical="center" wrapText="1"/>
    </xf>
    <xf numFmtId="205" fontId="1" fillId="32" borderId="24" xfId="0" applyNumberFormat="1" applyFont="1" applyFill="1" applyBorder="1" applyAlignment="1">
      <alignment horizontal="center" vertical="center" wrapText="1"/>
    </xf>
    <xf numFmtId="205" fontId="1" fillId="32" borderId="11" xfId="0" applyNumberFormat="1" applyFont="1" applyFill="1" applyBorder="1" applyAlignment="1">
      <alignment horizontal="center" vertical="center" wrapText="1"/>
    </xf>
    <xf numFmtId="205" fontId="1" fillId="32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DC135"/>
  <sheetViews>
    <sheetView showGridLines="0" showZeros="0" tabSelected="1" zoomScale="80" zoomScaleNormal="80" workbookViewId="0" topLeftCell="A98">
      <selection activeCell="BW80" sqref="BW80"/>
    </sheetView>
  </sheetViews>
  <sheetFormatPr defaultColWidth="1.5" defaultRowHeight="12.75"/>
  <cols>
    <col min="1" max="2" width="1.5" style="2" customWidth="1"/>
    <col min="3" max="3" width="10.83203125" style="2" customWidth="1"/>
    <col min="4" max="4" width="1.5" style="2" customWidth="1"/>
    <col min="5" max="50" width="2" style="2" customWidth="1"/>
    <col min="51" max="54" width="1.83203125" style="2" customWidth="1"/>
    <col min="55" max="72" width="1.66796875" style="2" customWidth="1"/>
    <col min="73" max="16384" width="1.5" style="2" customWidth="1"/>
  </cols>
  <sheetData>
    <row r="1" spans="44:72" ht="12.75" customHeight="1">
      <c r="AR1" s="342" t="s">
        <v>0</v>
      </c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</row>
    <row r="2" spans="44:72" ht="25.5" customHeight="1">
      <c r="AR2" s="343" t="s">
        <v>1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</row>
    <row r="3" spans="44:72" ht="12.75" customHeight="1">
      <c r="AR3" s="342" t="s">
        <v>2</v>
      </c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</row>
    <row r="4" spans="53:73" ht="3.75" customHeight="1"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5:73" ht="12.75" customHeight="1">
      <c r="Y5" s="11"/>
      <c r="Z5" s="4"/>
      <c r="BM5" s="223" t="s">
        <v>3</v>
      </c>
      <c r="BN5" s="223"/>
      <c r="BO5" s="223"/>
      <c r="BP5" s="223"/>
      <c r="BQ5" s="223"/>
      <c r="BR5" s="223"/>
      <c r="BS5" s="223"/>
      <c r="BT5" s="223"/>
      <c r="BU5" s="223"/>
    </row>
    <row r="6" spans="5:73" ht="13.5" customHeight="1">
      <c r="E6" s="237" t="s">
        <v>4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24" t="s">
        <v>397</v>
      </c>
      <c r="BN6" s="224"/>
      <c r="BO6" s="224"/>
      <c r="BP6" s="225" t="s">
        <v>383</v>
      </c>
      <c r="BQ6" s="223"/>
      <c r="BR6" s="223"/>
      <c r="BS6" s="225" t="s">
        <v>383</v>
      </c>
      <c r="BT6" s="223"/>
      <c r="BU6" s="223"/>
    </row>
    <row r="7" spans="5:73" ht="41.25" customHeight="1">
      <c r="E7" s="238" t="s">
        <v>12</v>
      </c>
      <c r="F7" s="238"/>
      <c r="G7" s="238"/>
      <c r="H7" s="238"/>
      <c r="I7" s="238"/>
      <c r="J7" s="238"/>
      <c r="K7" s="238"/>
      <c r="L7" s="238"/>
      <c r="M7" s="238"/>
      <c r="N7" s="239" t="s">
        <v>396</v>
      </c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38" t="s">
        <v>5</v>
      </c>
      <c r="BE7" s="238"/>
      <c r="BF7" s="238"/>
      <c r="BG7" s="238"/>
      <c r="BH7" s="238"/>
      <c r="BI7" s="238"/>
      <c r="BJ7" s="238"/>
      <c r="BK7" s="238"/>
      <c r="BL7" s="241"/>
      <c r="BM7" s="224" t="s">
        <v>392</v>
      </c>
      <c r="BN7" s="224"/>
      <c r="BO7" s="224"/>
      <c r="BP7" s="224"/>
      <c r="BQ7" s="224"/>
      <c r="BR7" s="224"/>
      <c r="BS7" s="224"/>
      <c r="BT7" s="224"/>
      <c r="BU7" s="224"/>
    </row>
    <row r="8" spans="5:73" ht="13.5" customHeight="1">
      <c r="E8" s="238" t="s">
        <v>13</v>
      </c>
      <c r="F8" s="238"/>
      <c r="G8" s="238"/>
      <c r="H8" s="238"/>
      <c r="I8" s="238"/>
      <c r="J8" s="238"/>
      <c r="K8" s="238"/>
      <c r="L8" s="239" t="s">
        <v>385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38" t="s">
        <v>6</v>
      </c>
      <c r="BE8" s="238"/>
      <c r="BF8" s="238"/>
      <c r="BG8" s="238"/>
      <c r="BH8" s="238"/>
      <c r="BI8" s="238"/>
      <c r="BJ8" s="238"/>
      <c r="BK8" s="238"/>
      <c r="BL8" s="241"/>
      <c r="BM8" s="224" t="s">
        <v>393</v>
      </c>
      <c r="BN8" s="224"/>
      <c r="BO8" s="224"/>
      <c r="BP8" s="224"/>
      <c r="BQ8" s="224"/>
      <c r="BR8" s="224"/>
      <c r="BS8" s="224"/>
      <c r="BT8" s="224"/>
      <c r="BU8" s="224"/>
    </row>
    <row r="9" spans="5:73" ht="13.5" customHeight="1">
      <c r="E9" s="238" t="s">
        <v>14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69" t="s">
        <v>386</v>
      </c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38" t="s">
        <v>7</v>
      </c>
      <c r="BE9" s="238"/>
      <c r="BF9" s="238"/>
      <c r="BG9" s="238"/>
      <c r="BH9" s="238"/>
      <c r="BI9" s="238"/>
      <c r="BJ9" s="238"/>
      <c r="BK9" s="238"/>
      <c r="BL9" s="241"/>
      <c r="BM9" s="224" t="s">
        <v>394</v>
      </c>
      <c r="BN9" s="224"/>
      <c r="BO9" s="224"/>
      <c r="BP9" s="224"/>
      <c r="BQ9" s="224"/>
      <c r="BR9" s="224"/>
      <c r="BS9" s="224"/>
      <c r="BT9" s="224"/>
      <c r="BU9" s="224"/>
    </row>
    <row r="10" spans="5:73" ht="13.5" customHeight="1">
      <c r="E10" s="238" t="s">
        <v>15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9" t="s">
        <v>387</v>
      </c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38" t="s">
        <v>8</v>
      </c>
      <c r="BE10" s="238"/>
      <c r="BF10" s="238"/>
      <c r="BG10" s="238"/>
      <c r="BH10" s="238"/>
      <c r="BI10" s="238"/>
      <c r="BJ10" s="238"/>
      <c r="BK10" s="238"/>
      <c r="BL10" s="241"/>
      <c r="BM10" s="224" t="s">
        <v>395</v>
      </c>
      <c r="BN10" s="224"/>
      <c r="BO10" s="224"/>
      <c r="BP10" s="224"/>
      <c r="BQ10" s="224"/>
      <c r="BR10" s="224"/>
      <c r="BS10" s="224"/>
      <c r="BT10" s="224"/>
      <c r="BU10" s="224"/>
    </row>
    <row r="11" spans="5:73" ht="15" customHeight="1">
      <c r="E11" s="238" t="s">
        <v>16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67" t="s">
        <v>388</v>
      </c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5"/>
      <c r="BP11" s="5"/>
      <c r="BQ11" s="5"/>
      <c r="BR11" s="5"/>
      <c r="BS11" s="5"/>
      <c r="BT11" s="5"/>
      <c r="BU11" s="5"/>
    </row>
    <row r="12" spans="5:73" ht="13.5" customHeight="1">
      <c r="E12" s="238" t="s">
        <v>17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9" t="s">
        <v>399</v>
      </c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5"/>
      <c r="BP12" s="5"/>
      <c r="BQ12" s="5"/>
      <c r="BR12" s="5"/>
      <c r="BS12" s="5"/>
      <c r="BT12" s="5"/>
      <c r="BU12" s="5"/>
    </row>
    <row r="13" spans="5:73" ht="27" customHeight="1">
      <c r="E13" s="276" t="s">
        <v>96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</row>
    <row r="14" spans="5:82" ht="13.5" customHeight="1">
      <c r="E14" s="238" t="s">
        <v>9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5"/>
      <c r="BP14" s="5"/>
      <c r="BQ14" s="5"/>
      <c r="BR14" s="5"/>
      <c r="BS14" s="5"/>
      <c r="BT14" s="5"/>
      <c r="BU14" s="5"/>
      <c r="BZ14" s="12"/>
      <c r="CA14" s="12"/>
      <c r="CB14" s="12"/>
      <c r="CC14" s="12"/>
      <c r="CD14" s="12"/>
    </row>
    <row r="15" spans="5:82" ht="13.5" customHeight="1">
      <c r="E15" s="277" t="s">
        <v>10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18"/>
      <c r="BH15" s="18"/>
      <c r="BI15" s="18"/>
      <c r="BJ15" s="18"/>
      <c r="BK15" s="18"/>
      <c r="BL15" s="18"/>
      <c r="BM15" s="224"/>
      <c r="BN15" s="224"/>
      <c r="BO15" s="224"/>
      <c r="BP15" s="224"/>
      <c r="BQ15" s="224"/>
      <c r="BR15" s="224"/>
      <c r="BS15" s="224"/>
      <c r="BT15" s="224"/>
      <c r="BU15" s="224"/>
      <c r="BZ15" s="12"/>
      <c r="CA15" s="12"/>
      <c r="CB15" s="12"/>
      <c r="CC15" s="12"/>
      <c r="CD15" s="12"/>
    </row>
    <row r="16" spans="5:82" ht="13.5" customHeight="1">
      <c r="E16" s="277" t="s">
        <v>11</v>
      </c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18"/>
      <c r="BH16" s="18"/>
      <c r="BI16" s="18"/>
      <c r="BJ16" s="18"/>
      <c r="BK16" s="18"/>
      <c r="BL16" s="18"/>
      <c r="BM16" s="224" t="s">
        <v>389</v>
      </c>
      <c r="BN16" s="224"/>
      <c r="BO16" s="224"/>
      <c r="BP16" s="224"/>
      <c r="BQ16" s="224"/>
      <c r="BR16" s="224"/>
      <c r="BS16" s="224"/>
      <c r="BT16" s="224"/>
      <c r="BU16" s="224"/>
      <c r="BZ16" s="12"/>
      <c r="CA16" s="12"/>
      <c r="CB16" s="12"/>
      <c r="CC16" s="12"/>
      <c r="CD16" s="12"/>
    </row>
    <row r="17" ht="3.75" customHeight="1"/>
    <row r="18" spans="5:73" ht="14.25" customHeight="1">
      <c r="E18" s="272" t="s">
        <v>18</v>
      </c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</row>
    <row r="19" spans="5:73" ht="15" customHeight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271" t="s">
        <v>92</v>
      </c>
      <c r="AE19" s="271"/>
      <c r="AF19" s="273" t="s">
        <v>384</v>
      </c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4" t="s">
        <v>94</v>
      </c>
      <c r="AR19" s="274"/>
      <c r="AS19" s="275" t="s">
        <v>398</v>
      </c>
      <c r="AT19" s="275"/>
      <c r="AU19" s="242" t="s">
        <v>93</v>
      </c>
      <c r="AV19" s="242"/>
      <c r="AW19" s="242"/>
      <c r="AX19" s="242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47:72" ht="13.5" customHeight="1">
      <c r="AU20" s="246" t="s">
        <v>19</v>
      </c>
      <c r="AV20" s="246"/>
      <c r="AW20" s="246"/>
      <c r="AX20" s="246"/>
      <c r="AY20" s="246"/>
      <c r="AZ20" s="246"/>
      <c r="BA20" s="246"/>
      <c r="BB20" s="246"/>
      <c r="BC20" s="226" t="s">
        <v>20</v>
      </c>
      <c r="BD20" s="226"/>
      <c r="BE20" s="226"/>
      <c r="BF20" s="226"/>
      <c r="BG20" s="226"/>
      <c r="BH20" s="226"/>
      <c r="BI20" s="226"/>
      <c r="BJ20" s="226"/>
      <c r="BK20" s="226"/>
      <c r="BL20" s="234" t="s">
        <v>367</v>
      </c>
      <c r="BM20" s="235"/>
      <c r="BN20" s="235"/>
      <c r="BO20" s="235"/>
      <c r="BP20" s="235"/>
      <c r="BQ20" s="235"/>
      <c r="BR20" s="235"/>
      <c r="BS20" s="235"/>
      <c r="BT20" s="236"/>
    </row>
    <row r="21" ht="6.75" customHeight="1">
      <c r="BU21" s="190"/>
    </row>
    <row r="22" spans="5:73" ht="45" customHeight="1">
      <c r="E22" s="254" t="s">
        <v>21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 t="s">
        <v>22</v>
      </c>
      <c r="AZ22" s="254"/>
      <c r="BA22" s="254"/>
      <c r="BB22" s="254"/>
      <c r="BC22" s="254" t="s">
        <v>23</v>
      </c>
      <c r="BD22" s="254"/>
      <c r="BE22" s="254"/>
      <c r="BF22" s="254"/>
      <c r="BG22" s="254"/>
      <c r="BH22" s="254"/>
      <c r="BI22" s="254"/>
      <c r="BJ22" s="254"/>
      <c r="BK22" s="254"/>
      <c r="BL22" s="254" t="s">
        <v>24</v>
      </c>
      <c r="BM22" s="254"/>
      <c r="BN22" s="254"/>
      <c r="BO22" s="254"/>
      <c r="BP22" s="254"/>
      <c r="BQ22" s="254"/>
      <c r="BR22" s="254"/>
      <c r="BS22" s="254"/>
      <c r="BT22" s="254"/>
      <c r="BU22" s="190"/>
    </row>
    <row r="23" spans="5:73" ht="13.5" customHeight="1">
      <c r="E23" s="335">
        <v>1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230">
        <v>2</v>
      </c>
      <c r="AZ23" s="230"/>
      <c r="BA23" s="230"/>
      <c r="BB23" s="230"/>
      <c r="BC23" s="230">
        <v>3</v>
      </c>
      <c r="BD23" s="230"/>
      <c r="BE23" s="230"/>
      <c r="BF23" s="230"/>
      <c r="BG23" s="230"/>
      <c r="BH23" s="230"/>
      <c r="BI23" s="230"/>
      <c r="BJ23" s="230"/>
      <c r="BK23" s="230"/>
      <c r="BL23" s="230">
        <v>4</v>
      </c>
      <c r="BM23" s="230"/>
      <c r="BN23" s="230"/>
      <c r="BO23" s="230"/>
      <c r="BP23" s="230"/>
      <c r="BQ23" s="230"/>
      <c r="BR23" s="230"/>
      <c r="BS23" s="230"/>
      <c r="BT23" s="230"/>
      <c r="BU23" s="190"/>
    </row>
    <row r="24" spans="5:102" ht="12.75" customHeight="1">
      <c r="E24" s="327" t="s">
        <v>25</v>
      </c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9"/>
      <c r="AY24" s="259">
        <v>1000</v>
      </c>
      <c r="AZ24" s="259"/>
      <c r="BA24" s="259"/>
      <c r="BB24" s="260"/>
      <c r="BC24" s="26"/>
      <c r="BD24" s="27"/>
      <c r="BE24" s="27"/>
      <c r="BF24" s="27"/>
      <c r="BG24" s="27"/>
      <c r="BH24" s="27"/>
      <c r="BI24" s="27"/>
      <c r="BJ24" s="27"/>
      <c r="BK24" s="28"/>
      <c r="BL24" s="29"/>
      <c r="BM24" s="30"/>
      <c r="BN24" s="30"/>
      <c r="BO24" s="30"/>
      <c r="BP24" s="30"/>
      <c r="BQ24" s="30"/>
      <c r="BR24" s="30"/>
      <c r="BS24" s="30"/>
      <c r="BT24" s="31"/>
      <c r="BU24" s="190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5:102" ht="12.75" customHeight="1">
      <c r="E25" s="302" t="s">
        <v>26</v>
      </c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4"/>
      <c r="AY25" s="262"/>
      <c r="AZ25" s="262"/>
      <c r="BA25" s="262"/>
      <c r="BB25" s="263"/>
      <c r="BC25" s="251">
        <f>SUM(BC26,BC27)</f>
        <v>24</v>
      </c>
      <c r="BD25" s="252"/>
      <c r="BE25" s="252"/>
      <c r="BF25" s="252"/>
      <c r="BG25" s="252"/>
      <c r="BH25" s="252"/>
      <c r="BI25" s="252"/>
      <c r="BJ25" s="252"/>
      <c r="BK25" s="253"/>
      <c r="BL25" s="251">
        <f>SUM(BL26,BL27)</f>
        <v>17</v>
      </c>
      <c r="BM25" s="252"/>
      <c r="BN25" s="252"/>
      <c r="BO25" s="252"/>
      <c r="BP25" s="252"/>
      <c r="BQ25" s="252"/>
      <c r="BR25" s="252"/>
      <c r="BS25" s="252"/>
      <c r="BT25" s="253"/>
      <c r="BU25" s="190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5:102" ht="13.5" customHeight="1">
      <c r="E26" s="332" t="s">
        <v>27</v>
      </c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223">
        <v>1001</v>
      </c>
      <c r="AZ26" s="223"/>
      <c r="BA26" s="223"/>
      <c r="BB26" s="223"/>
      <c r="BC26" s="256">
        <v>24</v>
      </c>
      <c r="BD26" s="256"/>
      <c r="BE26" s="256"/>
      <c r="BF26" s="256"/>
      <c r="BG26" s="256"/>
      <c r="BH26" s="256"/>
      <c r="BI26" s="256"/>
      <c r="BJ26" s="256"/>
      <c r="BK26" s="256"/>
      <c r="BL26" s="201">
        <v>17</v>
      </c>
      <c r="BM26" s="201"/>
      <c r="BN26" s="201"/>
      <c r="BO26" s="201"/>
      <c r="BP26" s="201"/>
      <c r="BQ26" s="201"/>
      <c r="BR26" s="201"/>
      <c r="BS26" s="201"/>
      <c r="BT26" s="201"/>
      <c r="BU26" s="190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5:102" ht="13.5" customHeight="1">
      <c r="E27" s="296" t="s">
        <v>28</v>
      </c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23">
        <v>1002</v>
      </c>
      <c r="AZ27" s="223"/>
      <c r="BA27" s="223"/>
      <c r="BB27" s="223"/>
      <c r="BC27" s="392"/>
      <c r="BD27" s="392"/>
      <c r="BE27" s="392"/>
      <c r="BF27" s="392"/>
      <c r="BG27" s="392"/>
      <c r="BH27" s="392"/>
      <c r="BI27" s="392"/>
      <c r="BJ27" s="392"/>
      <c r="BK27" s="392"/>
      <c r="BL27" s="391"/>
      <c r="BM27" s="391"/>
      <c r="BN27" s="391"/>
      <c r="BO27" s="391"/>
      <c r="BP27" s="391"/>
      <c r="BQ27" s="391"/>
      <c r="BR27" s="391"/>
      <c r="BS27" s="391"/>
      <c r="BT27" s="391"/>
      <c r="BU27" s="190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5:102" ht="13.5" customHeight="1">
      <c r="E28" s="350" t="s">
        <v>29</v>
      </c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255">
        <v>1005</v>
      </c>
      <c r="AZ28" s="255"/>
      <c r="BA28" s="255"/>
      <c r="BB28" s="255"/>
      <c r="BC28" s="204"/>
      <c r="BD28" s="204"/>
      <c r="BE28" s="204"/>
      <c r="BF28" s="204"/>
      <c r="BG28" s="204"/>
      <c r="BH28" s="204"/>
      <c r="BI28" s="204"/>
      <c r="BJ28" s="204"/>
      <c r="BK28" s="204"/>
      <c r="BL28" s="211"/>
      <c r="BM28" s="211"/>
      <c r="BN28" s="211"/>
      <c r="BO28" s="211"/>
      <c r="BP28" s="211"/>
      <c r="BQ28" s="211"/>
      <c r="BR28" s="211"/>
      <c r="BS28" s="211"/>
      <c r="BT28" s="211"/>
      <c r="BU28" s="190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5:102" ht="13.5" customHeight="1">
      <c r="E29" s="227" t="s">
        <v>30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9"/>
      <c r="AY29" s="388" t="s">
        <v>89</v>
      </c>
      <c r="AZ29" s="389"/>
      <c r="BA29" s="389"/>
      <c r="BB29" s="390"/>
      <c r="BC29" s="251">
        <f>SUM(BC30,BC31)</f>
        <v>27391</v>
      </c>
      <c r="BD29" s="252"/>
      <c r="BE29" s="252"/>
      <c r="BF29" s="252"/>
      <c r="BG29" s="252"/>
      <c r="BH29" s="252"/>
      <c r="BI29" s="252"/>
      <c r="BJ29" s="252"/>
      <c r="BK29" s="253"/>
      <c r="BL29" s="251">
        <f>SUM(BL30,BL31)</f>
        <v>26521</v>
      </c>
      <c r="BM29" s="252"/>
      <c r="BN29" s="252"/>
      <c r="BO29" s="252"/>
      <c r="BP29" s="252"/>
      <c r="BQ29" s="252"/>
      <c r="BR29" s="252"/>
      <c r="BS29" s="252"/>
      <c r="BT29" s="253"/>
      <c r="BU29" s="190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5:102" ht="13.5" customHeight="1">
      <c r="E30" s="351" t="s">
        <v>27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223">
        <v>1011</v>
      </c>
      <c r="AZ30" s="223"/>
      <c r="BA30" s="223"/>
      <c r="BB30" s="223"/>
      <c r="BC30" s="256">
        <v>27391</v>
      </c>
      <c r="BD30" s="256"/>
      <c r="BE30" s="256"/>
      <c r="BF30" s="256"/>
      <c r="BG30" s="256"/>
      <c r="BH30" s="256"/>
      <c r="BI30" s="256"/>
      <c r="BJ30" s="256"/>
      <c r="BK30" s="256"/>
      <c r="BL30" s="201">
        <v>26521</v>
      </c>
      <c r="BM30" s="201"/>
      <c r="BN30" s="201"/>
      <c r="BO30" s="201"/>
      <c r="BP30" s="201"/>
      <c r="BQ30" s="201"/>
      <c r="BR30" s="201"/>
      <c r="BS30" s="201"/>
      <c r="BT30" s="201"/>
      <c r="BU30" s="190"/>
      <c r="BV30" s="12"/>
      <c r="BW30" s="12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5:102" ht="13.5" customHeight="1">
      <c r="E31" s="296" t="s">
        <v>31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23">
        <v>1012</v>
      </c>
      <c r="AZ31" s="223"/>
      <c r="BA31" s="223"/>
      <c r="BB31" s="223"/>
      <c r="BC31" s="392"/>
      <c r="BD31" s="392"/>
      <c r="BE31" s="392"/>
      <c r="BF31" s="392"/>
      <c r="BG31" s="392"/>
      <c r="BH31" s="392"/>
      <c r="BI31" s="392"/>
      <c r="BJ31" s="392"/>
      <c r="BK31" s="392"/>
      <c r="BL31" s="391"/>
      <c r="BM31" s="391"/>
      <c r="BN31" s="391"/>
      <c r="BO31" s="391"/>
      <c r="BP31" s="391"/>
      <c r="BQ31" s="391"/>
      <c r="BR31" s="391"/>
      <c r="BS31" s="391"/>
      <c r="BT31" s="391"/>
      <c r="BU31" s="190"/>
      <c r="BV31" s="12"/>
      <c r="BW31" s="12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5:102" ht="13.5" customHeight="1">
      <c r="E32" s="300" t="s">
        <v>32</v>
      </c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255">
        <v>1015</v>
      </c>
      <c r="AZ32" s="255"/>
      <c r="BA32" s="255"/>
      <c r="BB32" s="255"/>
      <c r="BC32" s="251">
        <f>SUM(BC33,BC34)</f>
        <v>0</v>
      </c>
      <c r="BD32" s="252"/>
      <c r="BE32" s="252"/>
      <c r="BF32" s="252"/>
      <c r="BG32" s="252"/>
      <c r="BH32" s="252"/>
      <c r="BI32" s="252"/>
      <c r="BJ32" s="252"/>
      <c r="BK32" s="253"/>
      <c r="BL32" s="251">
        <f>SUM(BL33,BL34)</f>
        <v>0</v>
      </c>
      <c r="BM32" s="252"/>
      <c r="BN32" s="252"/>
      <c r="BO32" s="252"/>
      <c r="BP32" s="252"/>
      <c r="BQ32" s="252"/>
      <c r="BR32" s="252"/>
      <c r="BS32" s="252"/>
      <c r="BT32" s="253"/>
      <c r="BU32" s="190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5:102" ht="13.5" customHeight="1">
      <c r="E33" s="231" t="s">
        <v>115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3"/>
      <c r="AY33" s="297" t="s">
        <v>97</v>
      </c>
      <c r="AZ33" s="298"/>
      <c r="BA33" s="298"/>
      <c r="BB33" s="299"/>
      <c r="BC33" s="256"/>
      <c r="BD33" s="256"/>
      <c r="BE33" s="256"/>
      <c r="BF33" s="256"/>
      <c r="BG33" s="256"/>
      <c r="BH33" s="256"/>
      <c r="BI33" s="256"/>
      <c r="BJ33" s="256"/>
      <c r="BK33" s="256"/>
      <c r="BL33" s="201"/>
      <c r="BM33" s="201"/>
      <c r="BN33" s="201"/>
      <c r="BO33" s="201"/>
      <c r="BP33" s="201"/>
      <c r="BQ33" s="201"/>
      <c r="BR33" s="201"/>
      <c r="BS33" s="201"/>
      <c r="BT33" s="201"/>
      <c r="BU33" s="190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5:102" ht="13.5" customHeight="1">
      <c r="E34" s="231" t="s">
        <v>116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3"/>
      <c r="AY34" s="297" t="s">
        <v>98</v>
      </c>
      <c r="AZ34" s="298"/>
      <c r="BA34" s="298"/>
      <c r="BB34" s="299"/>
      <c r="BC34" s="392"/>
      <c r="BD34" s="392"/>
      <c r="BE34" s="392"/>
      <c r="BF34" s="392"/>
      <c r="BG34" s="392"/>
      <c r="BH34" s="392"/>
      <c r="BI34" s="392"/>
      <c r="BJ34" s="392"/>
      <c r="BK34" s="392"/>
      <c r="BL34" s="391"/>
      <c r="BM34" s="391"/>
      <c r="BN34" s="391"/>
      <c r="BO34" s="391"/>
      <c r="BP34" s="391"/>
      <c r="BQ34" s="391"/>
      <c r="BR34" s="391"/>
      <c r="BS34" s="391"/>
      <c r="BT34" s="391"/>
      <c r="BU34" s="190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5:102" ht="13.5" customHeight="1">
      <c r="E35" s="334" t="s">
        <v>33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255">
        <v>1020</v>
      </c>
      <c r="AZ35" s="255"/>
      <c r="BA35" s="255"/>
      <c r="BB35" s="255"/>
      <c r="BC35" s="251">
        <f>SUM(BC36,BC37)</f>
        <v>0</v>
      </c>
      <c r="BD35" s="252"/>
      <c r="BE35" s="252"/>
      <c r="BF35" s="252"/>
      <c r="BG35" s="252"/>
      <c r="BH35" s="252"/>
      <c r="BI35" s="252"/>
      <c r="BJ35" s="252"/>
      <c r="BK35" s="253"/>
      <c r="BL35" s="251">
        <f>SUM(BL36,BL37)</f>
        <v>0</v>
      </c>
      <c r="BM35" s="252"/>
      <c r="BN35" s="252"/>
      <c r="BO35" s="252"/>
      <c r="BP35" s="252"/>
      <c r="BQ35" s="252"/>
      <c r="BR35" s="252"/>
      <c r="BS35" s="252"/>
      <c r="BT35" s="253"/>
      <c r="BU35" s="190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5:102" ht="13.5" customHeight="1">
      <c r="E36" s="231" t="s">
        <v>117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  <c r="AY36" s="297" t="s">
        <v>99</v>
      </c>
      <c r="AZ36" s="298"/>
      <c r="BA36" s="298"/>
      <c r="BB36" s="299"/>
      <c r="BC36" s="256"/>
      <c r="BD36" s="256"/>
      <c r="BE36" s="256"/>
      <c r="BF36" s="256"/>
      <c r="BG36" s="256"/>
      <c r="BH36" s="256"/>
      <c r="BI36" s="256"/>
      <c r="BJ36" s="256"/>
      <c r="BK36" s="256"/>
      <c r="BL36" s="201"/>
      <c r="BM36" s="201"/>
      <c r="BN36" s="201"/>
      <c r="BO36" s="201"/>
      <c r="BP36" s="201"/>
      <c r="BQ36" s="201"/>
      <c r="BR36" s="201"/>
      <c r="BS36" s="201"/>
      <c r="BT36" s="201"/>
      <c r="BU36" s="190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5:102" ht="13.5" customHeight="1">
      <c r="E37" s="231" t="s">
        <v>118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  <c r="AY37" s="297" t="s">
        <v>100</v>
      </c>
      <c r="AZ37" s="298"/>
      <c r="BA37" s="298"/>
      <c r="BB37" s="299"/>
      <c r="BC37" s="392"/>
      <c r="BD37" s="392"/>
      <c r="BE37" s="392"/>
      <c r="BF37" s="392"/>
      <c r="BG37" s="392"/>
      <c r="BH37" s="392"/>
      <c r="BI37" s="392"/>
      <c r="BJ37" s="392"/>
      <c r="BK37" s="392"/>
      <c r="BL37" s="391"/>
      <c r="BM37" s="391"/>
      <c r="BN37" s="391"/>
      <c r="BO37" s="391"/>
      <c r="BP37" s="391"/>
      <c r="BQ37" s="391"/>
      <c r="BR37" s="391"/>
      <c r="BS37" s="391"/>
      <c r="BT37" s="391"/>
      <c r="BU37" s="190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5:102" ht="12.75" customHeight="1">
      <c r="E38" s="306" t="s">
        <v>34</v>
      </c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  <c r="AY38" s="344">
        <v>1030</v>
      </c>
      <c r="AZ38" s="345"/>
      <c r="BA38" s="345"/>
      <c r="BB38" s="346"/>
      <c r="BC38" s="23"/>
      <c r="BD38" s="24"/>
      <c r="BE38" s="24"/>
      <c r="BF38" s="24"/>
      <c r="BG38" s="24"/>
      <c r="BH38" s="24"/>
      <c r="BI38" s="24"/>
      <c r="BJ38" s="24"/>
      <c r="BK38" s="25"/>
      <c r="BL38" s="23"/>
      <c r="BM38" s="24"/>
      <c r="BN38" s="24"/>
      <c r="BO38" s="24"/>
      <c r="BP38" s="24"/>
      <c r="BQ38" s="24"/>
      <c r="BR38" s="24"/>
      <c r="BS38" s="24"/>
      <c r="BT38" s="25"/>
      <c r="BU38" s="190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5:102" ht="12.75" customHeight="1">
      <c r="E39" s="302" t="s">
        <v>35</v>
      </c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4"/>
      <c r="AY39" s="347"/>
      <c r="AZ39" s="348"/>
      <c r="BA39" s="348"/>
      <c r="BB39" s="349"/>
      <c r="BC39" s="219"/>
      <c r="BD39" s="220"/>
      <c r="BE39" s="220"/>
      <c r="BF39" s="220"/>
      <c r="BG39" s="220"/>
      <c r="BH39" s="220"/>
      <c r="BI39" s="220"/>
      <c r="BJ39" s="220"/>
      <c r="BK39" s="221"/>
      <c r="BL39" s="393"/>
      <c r="BM39" s="394"/>
      <c r="BN39" s="394"/>
      <c r="BO39" s="394"/>
      <c r="BP39" s="394"/>
      <c r="BQ39" s="394"/>
      <c r="BR39" s="394"/>
      <c r="BS39" s="394"/>
      <c r="BT39" s="395"/>
      <c r="BU39" s="190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5:102" ht="13.5" customHeight="1">
      <c r="E40" s="305" t="s">
        <v>36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255">
        <v>1035</v>
      </c>
      <c r="AZ40" s="255"/>
      <c r="BA40" s="255"/>
      <c r="BB40" s="255"/>
      <c r="BC40" s="204"/>
      <c r="BD40" s="204"/>
      <c r="BE40" s="204"/>
      <c r="BF40" s="204"/>
      <c r="BG40" s="204"/>
      <c r="BH40" s="204"/>
      <c r="BI40" s="204"/>
      <c r="BJ40" s="204"/>
      <c r="BK40" s="204"/>
      <c r="BL40" s="211"/>
      <c r="BM40" s="211"/>
      <c r="BN40" s="211"/>
      <c r="BO40" s="211"/>
      <c r="BP40" s="211"/>
      <c r="BQ40" s="211"/>
      <c r="BR40" s="211"/>
      <c r="BS40" s="211"/>
      <c r="BT40" s="211"/>
      <c r="BU40" s="190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5:102" ht="13.5" customHeight="1">
      <c r="E41" s="300" t="s">
        <v>37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255">
        <v>1040</v>
      </c>
      <c r="AZ41" s="255"/>
      <c r="BA41" s="255"/>
      <c r="BB41" s="255"/>
      <c r="BC41" s="204"/>
      <c r="BD41" s="204"/>
      <c r="BE41" s="204"/>
      <c r="BF41" s="204"/>
      <c r="BG41" s="204"/>
      <c r="BH41" s="204"/>
      <c r="BI41" s="204"/>
      <c r="BJ41" s="204"/>
      <c r="BK41" s="204"/>
      <c r="BL41" s="201"/>
      <c r="BM41" s="201"/>
      <c r="BN41" s="201"/>
      <c r="BO41" s="201"/>
      <c r="BP41" s="201"/>
      <c r="BQ41" s="201"/>
      <c r="BR41" s="201"/>
      <c r="BS41" s="201"/>
      <c r="BT41" s="201"/>
      <c r="BU41" s="190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5:102" ht="13.5" customHeight="1">
      <c r="E42" s="300" t="s">
        <v>38</v>
      </c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255">
        <v>1045</v>
      </c>
      <c r="AZ42" s="255"/>
      <c r="BA42" s="255"/>
      <c r="BB42" s="255"/>
      <c r="BC42" s="204"/>
      <c r="BD42" s="204"/>
      <c r="BE42" s="204"/>
      <c r="BF42" s="204"/>
      <c r="BG42" s="204"/>
      <c r="BH42" s="204"/>
      <c r="BI42" s="204"/>
      <c r="BJ42" s="204"/>
      <c r="BK42" s="204"/>
      <c r="BL42" s="201"/>
      <c r="BM42" s="201"/>
      <c r="BN42" s="201"/>
      <c r="BO42" s="201"/>
      <c r="BP42" s="201"/>
      <c r="BQ42" s="201"/>
      <c r="BR42" s="201"/>
      <c r="BS42" s="201"/>
      <c r="BT42" s="201"/>
      <c r="BU42" s="190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5:102" ht="13.5" customHeight="1">
      <c r="E43" s="231" t="s">
        <v>101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  <c r="AY43" s="297" t="s">
        <v>104</v>
      </c>
      <c r="AZ43" s="298"/>
      <c r="BA43" s="298"/>
      <c r="BB43" s="299"/>
      <c r="BC43" s="216"/>
      <c r="BD43" s="217"/>
      <c r="BE43" s="217"/>
      <c r="BF43" s="217"/>
      <c r="BG43" s="217"/>
      <c r="BH43" s="217"/>
      <c r="BI43" s="217"/>
      <c r="BJ43" s="217"/>
      <c r="BK43" s="218"/>
      <c r="BL43" s="198"/>
      <c r="BM43" s="199"/>
      <c r="BN43" s="199"/>
      <c r="BO43" s="199"/>
      <c r="BP43" s="199"/>
      <c r="BQ43" s="199"/>
      <c r="BR43" s="199"/>
      <c r="BS43" s="199"/>
      <c r="BT43" s="200"/>
      <c r="BU43" s="190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5:102" ht="13.5" customHeight="1">
      <c r="E44" s="231" t="s">
        <v>102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  <c r="AY44" s="297" t="s">
        <v>105</v>
      </c>
      <c r="AZ44" s="298"/>
      <c r="BA44" s="298"/>
      <c r="BB44" s="299"/>
      <c r="BC44" s="216"/>
      <c r="BD44" s="217"/>
      <c r="BE44" s="217"/>
      <c r="BF44" s="217"/>
      <c r="BG44" s="217"/>
      <c r="BH44" s="217"/>
      <c r="BI44" s="217"/>
      <c r="BJ44" s="217"/>
      <c r="BK44" s="218"/>
      <c r="BL44" s="198"/>
      <c r="BM44" s="199"/>
      <c r="BN44" s="199"/>
      <c r="BO44" s="199"/>
      <c r="BP44" s="199"/>
      <c r="BQ44" s="199"/>
      <c r="BR44" s="199"/>
      <c r="BS44" s="199"/>
      <c r="BT44" s="200"/>
      <c r="BU44" s="190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5:102" ht="13.5" customHeight="1">
      <c r="E45" s="231" t="s">
        <v>103</v>
      </c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97" t="s">
        <v>106</v>
      </c>
      <c r="AZ45" s="298"/>
      <c r="BA45" s="298"/>
      <c r="BB45" s="299"/>
      <c r="BC45" s="216"/>
      <c r="BD45" s="217"/>
      <c r="BE45" s="217"/>
      <c r="BF45" s="217"/>
      <c r="BG45" s="217"/>
      <c r="BH45" s="217"/>
      <c r="BI45" s="217"/>
      <c r="BJ45" s="217"/>
      <c r="BK45" s="218"/>
      <c r="BL45" s="198"/>
      <c r="BM45" s="199"/>
      <c r="BN45" s="199"/>
      <c r="BO45" s="199"/>
      <c r="BP45" s="199"/>
      <c r="BQ45" s="199"/>
      <c r="BR45" s="199"/>
      <c r="BS45" s="199"/>
      <c r="BT45" s="200"/>
      <c r="BU45" s="190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5:102" ht="13.5" customHeight="1">
      <c r="E46" s="300" t="s">
        <v>39</v>
      </c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255">
        <v>1090</v>
      </c>
      <c r="AZ46" s="255"/>
      <c r="BA46" s="255"/>
      <c r="BB46" s="255"/>
      <c r="BC46" s="204"/>
      <c r="BD46" s="204"/>
      <c r="BE46" s="204"/>
      <c r="BF46" s="204"/>
      <c r="BG46" s="204"/>
      <c r="BH46" s="204"/>
      <c r="BI46" s="204"/>
      <c r="BJ46" s="204"/>
      <c r="BK46" s="204"/>
      <c r="BL46" s="201"/>
      <c r="BM46" s="201"/>
      <c r="BN46" s="201"/>
      <c r="BO46" s="201"/>
      <c r="BP46" s="201"/>
      <c r="BQ46" s="201"/>
      <c r="BR46" s="201"/>
      <c r="BS46" s="201"/>
      <c r="BT46" s="201"/>
      <c r="BU46" s="190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5:102" ht="13.5" customHeight="1">
      <c r="E47" s="301" t="s">
        <v>40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257">
        <v>1095</v>
      </c>
      <c r="AZ47" s="257"/>
      <c r="BA47" s="257"/>
      <c r="BB47" s="257"/>
      <c r="BC47" s="222">
        <f>BC25+BC28+BC29+BC32+BC35+BC39+BC40+BC41+BC42+BC43+BC44+BC45+BC46</f>
        <v>27415</v>
      </c>
      <c r="BD47" s="222"/>
      <c r="BE47" s="222"/>
      <c r="BF47" s="222"/>
      <c r="BG47" s="222"/>
      <c r="BH47" s="222"/>
      <c r="BI47" s="222"/>
      <c r="BJ47" s="222"/>
      <c r="BK47" s="222"/>
      <c r="BL47" s="222">
        <f>BL25+BL28+BL29+BL32+BL35+BL39+BL40+BL41+BL42+BL46</f>
        <v>26538</v>
      </c>
      <c r="BM47" s="222"/>
      <c r="BN47" s="222"/>
      <c r="BO47" s="222"/>
      <c r="BP47" s="222"/>
      <c r="BQ47" s="222"/>
      <c r="BR47" s="222"/>
      <c r="BS47" s="222"/>
      <c r="BT47" s="222"/>
      <c r="BU47" s="190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5:102" ht="12.75" customHeight="1">
      <c r="E48" s="327" t="s">
        <v>41</v>
      </c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9"/>
      <c r="AY48" s="258">
        <v>1100</v>
      </c>
      <c r="AZ48" s="259"/>
      <c r="BA48" s="259"/>
      <c r="BB48" s="260"/>
      <c r="BC48" s="32"/>
      <c r="BD48" s="33"/>
      <c r="BE48" s="33"/>
      <c r="BF48" s="33"/>
      <c r="BG48" s="33"/>
      <c r="BH48" s="33"/>
      <c r="BI48" s="33"/>
      <c r="BJ48" s="33"/>
      <c r="BK48" s="34"/>
      <c r="BL48" s="35"/>
      <c r="BM48" s="36"/>
      <c r="BN48" s="36"/>
      <c r="BO48" s="36"/>
      <c r="BP48" s="36"/>
      <c r="BQ48" s="36"/>
      <c r="BR48" s="36"/>
      <c r="BS48" s="36"/>
      <c r="BT48" s="37"/>
      <c r="BU48" s="190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5:102" ht="12.75" customHeight="1">
      <c r="E49" s="302" t="s">
        <v>42</v>
      </c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4"/>
      <c r="AY49" s="261"/>
      <c r="AZ49" s="262"/>
      <c r="BA49" s="262"/>
      <c r="BB49" s="263"/>
      <c r="BC49" s="378">
        <f>SUM(BC50:BK53)</f>
        <v>288</v>
      </c>
      <c r="BD49" s="379"/>
      <c r="BE49" s="379"/>
      <c r="BF49" s="379"/>
      <c r="BG49" s="379"/>
      <c r="BH49" s="379"/>
      <c r="BI49" s="379"/>
      <c r="BJ49" s="379"/>
      <c r="BK49" s="380"/>
      <c r="BL49" s="381">
        <f>SUM(BL50:BT53)</f>
        <v>221</v>
      </c>
      <c r="BM49" s="382"/>
      <c r="BN49" s="382"/>
      <c r="BO49" s="382"/>
      <c r="BP49" s="382"/>
      <c r="BQ49" s="382"/>
      <c r="BR49" s="382"/>
      <c r="BS49" s="382"/>
      <c r="BT49" s="383"/>
      <c r="BU49" s="190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5:102" ht="12.75" customHeight="1">
      <c r="E50" s="231" t="s">
        <v>111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3"/>
      <c r="AY50" s="264" t="s">
        <v>107</v>
      </c>
      <c r="AZ50" s="265"/>
      <c r="BA50" s="265"/>
      <c r="BB50" s="266"/>
      <c r="BC50" s="216">
        <v>190</v>
      </c>
      <c r="BD50" s="217"/>
      <c r="BE50" s="217"/>
      <c r="BF50" s="217"/>
      <c r="BG50" s="217"/>
      <c r="BH50" s="217"/>
      <c r="BI50" s="217"/>
      <c r="BJ50" s="217"/>
      <c r="BK50" s="218"/>
      <c r="BL50" s="213">
        <v>131</v>
      </c>
      <c r="BM50" s="214"/>
      <c r="BN50" s="214"/>
      <c r="BO50" s="214"/>
      <c r="BP50" s="214"/>
      <c r="BQ50" s="214"/>
      <c r="BR50" s="214"/>
      <c r="BS50" s="214"/>
      <c r="BT50" s="215"/>
      <c r="BU50" s="190"/>
      <c r="BV50" s="12"/>
      <c r="BW50" s="12"/>
      <c r="BX50" s="12"/>
      <c r="BY50" s="12"/>
      <c r="BZ50" s="12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5:102" ht="12.75" customHeight="1">
      <c r="E51" s="231" t="s">
        <v>112</v>
      </c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3"/>
      <c r="AY51" s="264" t="s">
        <v>108</v>
      </c>
      <c r="AZ51" s="265"/>
      <c r="BA51" s="265"/>
      <c r="BB51" s="266"/>
      <c r="BC51" s="216"/>
      <c r="BD51" s="217"/>
      <c r="BE51" s="217"/>
      <c r="BF51" s="217"/>
      <c r="BG51" s="217"/>
      <c r="BH51" s="217"/>
      <c r="BI51" s="217"/>
      <c r="BJ51" s="217"/>
      <c r="BK51" s="218"/>
      <c r="BL51" s="198"/>
      <c r="BM51" s="199"/>
      <c r="BN51" s="199"/>
      <c r="BO51" s="199"/>
      <c r="BP51" s="199"/>
      <c r="BQ51" s="199"/>
      <c r="BR51" s="199"/>
      <c r="BS51" s="199"/>
      <c r="BT51" s="200"/>
      <c r="BU51" s="190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5:74" ht="12.75" customHeight="1">
      <c r="E52" s="231" t="s">
        <v>113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3"/>
      <c r="AY52" s="264" t="s">
        <v>109</v>
      </c>
      <c r="AZ52" s="265"/>
      <c r="BA52" s="265"/>
      <c r="BB52" s="266"/>
      <c r="BC52" s="216">
        <v>29</v>
      </c>
      <c r="BD52" s="217"/>
      <c r="BE52" s="217"/>
      <c r="BF52" s="217"/>
      <c r="BG52" s="217"/>
      <c r="BH52" s="217"/>
      <c r="BI52" s="217"/>
      <c r="BJ52" s="217"/>
      <c r="BK52" s="218"/>
      <c r="BL52" s="198">
        <v>20</v>
      </c>
      <c r="BM52" s="199"/>
      <c r="BN52" s="199"/>
      <c r="BO52" s="199"/>
      <c r="BP52" s="199"/>
      <c r="BQ52" s="199"/>
      <c r="BR52" s="199"/>
      <c r="BS52" s="199"/>
      <c r="BT52" s="200"/>
      <c r="BU52" s="190"/>
      <c r="BV52" s="12"/>
    </row>
    <row r="53" spans="5:74" ht="12.75" customHeight="1">
      <c r="E53" s="231" t="s">
        <v>114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3"/>
      <c r="AY53" s="264" t="s">
        <v>110</v>
      </c>
      <c r="AZ53" s="265"/>
      <c r="BA53" s="265"/>
      <c r="BB53" s="266"/>
      <c r="BC53" s="216">
        <v>69</v>
      </c>
      <c r="BD53" s="217"/>
      <c r="BE53" s="217"/>
      <c r="BF53" s="217"/>
      <c r="BG53" s="217"/>
      <c r="BH53" s="217"/>
      <c r="BI53" s="217"/>
      <c r="BJ53" s="217"/>
      <c r="BK53" s="218"/>
      <c r="BL53" s="198">
        <v>70</v>
      </c>
      <c r="BM53" s="199"/>
      <c r="BN53" s="199"/>
      <c r="BO53" s="199"/>
      <c r="BP53" s="199"/>
      <c r="BQ53" s="199"/>
      <c r="BR53" s="199"/>
      <c r="BS53" s="199"/>
      <c r="BT53" s="200"/>
      <c r="BU53" s="191"/>
      <c r="BV53" s="12"/>
    </row>
    <row r="54" spans="5:74" ht="13.5" customHeight="1">
      <c r="E54" s="311" t="s">
        <v>43</v>
      </c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255">
        <v>1110</v>
      </c>
      <c r="AZ54" s="255"/>
      <c r="BA54" s="255"/>
      <c r="BB54" s="255"/>
      <c r="BC54" s="204"/>
      <c r="BD54" s="204"/>
      <c r="BE54" s="204"/>
      <c r="BF54" s="204"/>
      <c r="BG54" s="204"/>
      <c r="BH54" s="204"/>
      <c r="BI54" s="204"/>
      <c r="BJ54" s="204"/>
      <c r="BK54" s="204"/>
      <c r="BL54" s="201"/>
      <c r="BM54" s="201"/>
      <c r="BN54" s="201"/>
      <c r="BO54" s="201"/>
      <c r="BP54" s="201"/>
      <c r="BQ54" s="201"/>
      <c r="BR54" s="201"/>
      <c r="BS54" s="201"/>
      <c r="BT54" s="201"/>
      <c r="BU54" s="12"/>
      <c r="BV54" s="12"/>
    </row>
    <row r="55" spans="5:74" ht="13.5" customHeight="1">
      <c r="E55" s="231" t="s">
        <v>121</v>
      </c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3"/>
      <c r="AY55" s="297" t="s">
        <v>119</v>
      </c>
      <c r="AZ55" s="298"/>
      <c r="BA55" s="298"/>
      <c r="BB55" s="299"/>
      <c r="BC55" s="216"/>
      <c r="BD55" s="217"/>
      <c r="BE55" s="217"/>
      <c r="BF55" s="217"/>
      <c r="BG55" s="217"/>
      <c r="BH55" s="217"/>
      <c r="BI55" s="217"/>
      <c r="BJ55" s="217"/>
      <c r="BK55" s="218"/>
      <c r="BL55" s="198"/>
      <c r="BM55" s="199"/>
      <c r="BN55" s="199"/>
      <c r="BO55" s="199"/>
      <c r="BP55" s="199"/>
      <c r="BQ55" s="199"/>
      <c r="BR55" s="199"/>
      <c r="BS55" s="199"/>
      <c r="BT55" s="200"/>
      <c r="BU55" s="12"/>
      <c r="BV55" s="12"/>
    </row>
    <row r="56" spans="5:74" ht="13.5" customHeight="1">
      <c r="E56" s="290" t="s">
        <v>122</v>
      </c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2"/>
      <c r="AY56" s="297" t="s">
        <v>120</v>
      </c>
      <c r="AZ56" s="298"/>
      <c r="BA56" s="298"/>
      <c r="BB56" s="299"/>
      <c r="BC56" s="216"/>
      <c r="BD56" s="217"/>
      <c r="BE56" s="217"/>
      <c r="BF56" s="217"/>
      <c r="BG56" s="217"/>
      <c r="BH56" s="217"/>
      <c r="BI56" s="217"/>
      <c r="BJ56" s="217"/>
      <c r="BK56" s="218"/>
      <c r="BL56" s="198"/>
      <c r="BM56" s="199"/>
      <c r="BN56" s="199"/>
      <c r="BO56" s="199"/>
      <c r="BP56" s="199"/>
      <c r="BQ56" s="199"/>
      <c r="BR56" s="199"/>
      <c r="BS56" s="199"/>
      <c r="BT56" s="200"/>
      <c r="BU56" s="12"/>
      <c r="BV56" s="12"/>
    </row>
    <row r="57" spans="5:86" ht="13.5" customHeight="1">
      <c r="E57" s="333" t="s">
        <v>44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223">
        <v>1125</v>
      </c>
      <c r="AZ57" s="223"/>
      <c r="BA57" s="223"/>
      <c r="BB57" s="223"/>
      <c r="BC57" s="204">
        <v>1961</v>
      </c>
      <c r="BD57" s="204"/>
      <c r="BE57" s="204"/>
      <c r="BF57" s="204"/>
      <c r="BG57" s="204"/>
      <c r="BH57" s="204"/>
      <c r="BI57" s="204"/>
      <c r="BJ57" s="204"/>
      <c r="BK57" s="204"/>
      <c r="BL57" s="211">
        <v>3465</v>
      </c>
      <c r="BM57" s="211"/>
      <c r="BN57" s="211"/>
      <c r="BO57" s="211"/>
      <c r="BP57" s="211"/>
      <c r="BQ57" s="211"/>
      <c r="BR57" s="211"/>
      <c r="BS57" s="211"/>
      <c r="BT57" s="211"/>
      <c r="BU57" s="190"/>
      <c r="BV57" s="190"/>
      <c r="BW57" s="190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</row>
    <row r="58" spans="5:72" ht="12.75" customHeight="1">
      <c r="E58" s="293" t="s">
        <v>45</v>
      </c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5"/>
      <c r="AY58" s="258">
        <v>1130</v>
      </c>
      <c r="AZ58" s="259"/>
      <c r="BA58" s="259"/>
      <c r="BB58" s="260"/>
      <c r="BC58" s="95"/>
      <c r="BD58" s="96"/>
      <c r="BE58" s="96"/>
      <c r="BF58" s="96"/>
      <c r="BG58" s="96"/>
      <c r="BH58" s="96"/>
      <c r="BI58" s="96"/>
      <c r="BJ58" s="96"/>
      <c r="BK58" s="97"/>
      <c r="BL58" s="95"/>
      <c r="BM58" s="96"/>
      <c r="BN58" s="96"/>
      <c r="BO58" s="96"/>
      <c r="BP58" s="96"/>
      <c r="BQ58" s="96"/>
      <c r="BR58" s="96"/>
      <c r="BS58" s="96"/>
      <c r="BT58" s="97"/>
    </row>
    <row r="59" spans="5:92" ht="12.75" customHeight="1">
      <c r="E59" s="247" t="s">
        <v>46</v>
      </c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9"/>
      <c r="AY59" s="261"/>
      <c r="AZ59" s="262"/>
      <c r="BA59" s="262"/>
      <c r="BB59" s="263"/>
      <c r="BC59" s="219">
        <v>10</v>
      </c>
      <c r="BD59" s="220"/>
      <c r="BE59" s="220"/>
      <c r="BF59" s="220"/>
      <c r="BG59" s="220"/>
      <c r="BH59" s="220"/>
      <c r="BI59" s="220"/>
      <c r="BJ59" s="220"/>
      <c r="BK59" s="221"/>
      <c r="BL59" s="243"/>
      <c r="BM59" s="244"/>
      <c r="BN59" s="244"/>
      <c r="BO59" s="244"/>
      <c r="BP59" s="244"/>
      <c r="BQ59" s="244"/>
      <c r="BR59" s="244"/>
      <c r="BS59" s="244"/>
      <c r="BT59" s="245"/>
      <c r="BU59" s="1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</row>
    <row r="60" spans="5:105" ht="13.5" customHeight="1">
      <c r="E60" s="250" t="s">
        <v>47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5">
        <v>1135</v>
      </c>
      <c r="AZ60" s="255"/>
      <c r="BA60" s="255"/>
      <c r="BB60" s="255"/>
      <c r="BC60" s="256">
        <v>970</v>
      </c>
      <c r="BD60" s="256"/>
      <c r="BE60" s="256"/>
      <c r="BF60" s="256"/>
      <c r="BG60" s="256"/>
      <c r="BH60" s="256"/>
      <c r="BI60" s="256"/>
      <c r="BJ60" s="256"/>
      <c r="BK60" s="256"/>
      <c r="BL60" s="211">
        <v>994</v>
      </c>
      <c r="BM60" s="211"/>
      <c r="BN60" s="211"/>
      <c r="BO60" s="211"/>
      <c r="BP60" s="211"/>
      <c r="BQ60" s="211"/>
      <c r="BR60" s="211"/>
      <c r="BS60" s="211"/>
      <c r="BT60" s="211"/>
      <c r="BU60" s="190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</row>
    <row r="61" spans="5:105" ht="13.5" customHeight="1">
      <c r="E61" s="296" t="s">
        <v>48</v>
      </c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55">
        <v>1136</v>
      </c>
      <c r="AZ61" s="255"/>
      <c r="BA61" s="255"/>
      <c r="BB61" s="255"/>
      <c r="BC61" s="256">
        <v>952</v>
      </c>
      <c r="BD61" s="256"/>
      <c r="BE61" s="256"/>
      <c r="BF61" s="256"/>
      <c r="BG61" s="256"/>
      <c r="BH61" s="256"/>
      <c r="BI61" s="256"/>
      <c r="BJ61" s="256"/>
      <c r="BK61" s="256"/>
      <c r="BL61" s="211">
        <v>952</v>
      </c>
      <c r="BM61" s="211"/>
      <c r="BN61" s="211"/>
      <c r="BO61" s="211"/>
      <c r="BP61" s="211"/>
      <c r="BQ61" s="211"/>
      <c r="BR61" s="211"/>
      <c r="BS61" s="211"/>
      <c r="BT61" s="211"/>
      <c r="BU61" s="190"/>
      <c r="BV61" s="12"/>
      <c r="BW61" s="12"/>
      <c r="BX61" s="12"/>
      <c r="BY61" s="12"/>
      <c r="BZ61" s="12"/>
      <c r="CA61" s="12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</row>
    <row r="62" spans="5:105" ht="13.5" customHeight="1">
      <c r="E62" s="231" t="s">
        <v>123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3"/>
      <c r="AY62" s="297" t="s">
        <v>125</v>
      </c>
      <c r="AZ62" s="298"/>
      <c r="BA62" s="298"/>
      <c r="BB62" s="299"/>
      <c r="BC62" s="209"/>
      <c r="BD62" s="203"/>
      <c r="BE62" s="203"/>
      <c r="BF62" s="203"/>
      <c r="BG62" s="203"/>
      <c r="BH62" s="203"/>
      <c r="BI62" s="203"/>
      <c r="BJ62" s="203"/>
      <c r="BK62" s="208"/>
      <c r="BL62" s="213"/>
      <c r="BM62" s="214"/>
      <c r="BN62" s="214"/>
      <c r="BO62" s="214"/>
      <c r="BP62" s="214"/>
      <c r="BQ62" s="214"/>
      <c r="BR62" s="214"/>
      <c r="BS62" s="214"/>
      <c r="BT62" s="215"/>
      <c r="BU62" s="190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</row>
    <row r="63" spans="5:92" ht="13.5" customHeight="1">
      <c r="E63" s="231" t="s">
        <v>124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3"/>
      <c r="AY63" s="297" t="s">
        <v>126</v>
      </c>
      <c r="AZ63" s="298"/>
      <c r="BA63" s="298"/>
      <c r="BB63" s="299"/>
      <c r="BC63" s="209"/>
      <c r="BD63" s="203"/>
      <c r="BE63" s="203"/>
      <c r="BF63" s="203"/>
      <c r="BG63" s="203"/>
      <c r="BH63" s="203"/>
      <c r="BI63" s="203"/>
      <c r="BJ63" s="203"/>
      <c r="BK63" s="208"/>
      <c r="BL63" s="213"/>
      <c r="BM63" s="214"/>
      <c r="BN63" s="214"/>
      <c r="BO63" s="214"/>
      <c r="BP63" s="214"/>
      <c r="BQ63" s="214"/>
      <c r="BR63" s="214"/>
      <c r="BS63" s="214"/>
      <c r="BT63" s="215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</row>
    <row r="64" spans="5:92" ht="13.5" customHeight="1">
      <c r="E64" s="287" t="s">
        <v>49</v>
      </c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23">
        <v>1155</v>
      </c>
      <c r="AZ64" s="223"/>
      <c r="BA64" s="223"/>
      <c r="BB64" s="223"/>
      <c r="BC64" s="204">
        <v>1160</v>
      </c>
      <c r="BD64" s="204"/>
      <c r="BE64" s="204"/>
      <c r="BF64" s="204"/>
      <c r="BG64" s="204"/>
      <c r="BH64" s="204"/>
      <c r="BI64" s="204"/>
      <c r="BJ64" s="204"/>
      <c r="BK64" s="204"/>
      <c r="BL64" s="211">
        <v>1551</v>
      </c>
      <c r="BM64" s="211"/>
      <c r="BN64" s="211"/>
      <c r="BO64" s="211"/>
      <c r="BP64" s="211"/>
      <c r="BQ64" s="211"/>
      <c r="BR64" s="211"/>
      <c r="BS64" s="211"/>
      <c r="BT64" s="211"/>
      <c r="BU64" s="190"/>
      <c r="BV64" s="12"/>
      <c r="BW64" s="12"/>
      <c r="BX64" s="12"/>
      <c r="BY64" s="12"/>
      <c r="BZ64" s="12"/>
      <c r="CA64" s="12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</row>
    <row r="65" spans="5:92" ht="13.5" customHeight="1">
      <c r="E65" s="287" t="s">
        <v>50</v>
      </c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23">
        <v>1160</v>
      </c>
      <c r="AZ65" s="223"/>
      <c r="BA65" s="223"/>
      <c r="BB65" s="223"/>
      <c r="BC65" s="204"/>
      <c r="BD65" s="204"/>
      <c r="BE65" s="204"/>
      <c r="BF65" s="204"/>
      <c r="BG65" s="204"/>
      <c r="BH65" s="204"/>
      <c r="BI65" s="204"/>
      <c r="BJ65" s="204"/>
      <c r="BK65" s="204"/>
      <c r="BL65" s="211"/>
      <c r="BM65" s="211"/>
      <c r="BN65" s="211"/>
      <c r="BO65" s="211"/>
      <c r="BP65" s="211"/>
      <c r="BQ65" s="211"/>
      <c r="BR65" s="211"/>
      <c r="BS65" s="211"/>
      <c r="BT65" s="211"/>
      <c r="BU65" s="190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</row>
    <row r="66" spans="5:92" ht="13.5" customHeight="1">
      <c r="E66" s="287" t="s">
        <v>51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23">
        <v>1165</v>
      </c>
      <c r="AZ66" s="223"/>
      <c r="BA66" s="223"/>
      <c r="BB66" s="223"/>
      <c r="BC66" s="212">
        <f>SUM(BC67,BC68)</f>
        <v>1108</v>
      </c>
      <c r="BD66" s="212"/>
      <c r="BE66" s="212"/>
      <c r="BF66" s="212"/>
      <c r="BG66" s="212"/>
      <c r="BH66" s="212"/>
      <c r="BI66" s="212"/>
      <c r="BJ66" s="212"/>
      <c r="BK66" s="212"/>
      <c r="BL66" s="212">
        <f>SUM(BL67,BL68)</f>
        <v>111</v>
      </c>
      <c r="BM66" s="212"/>
      <c r="BN66" s="212"/>
      <c r="BO66" s="212"/>
      <c r="BP66" s="212"/>
      <c r="BQ66" s="212"/>
      <c r="BR66" s="212"/>
      <c r="BS66" s="212"/>
      <c r="BT66" s="212"/>
      <c r="BU66" s="190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</row>
    <row r="67" spans="5:92" ht="13.5" customHeight="1">
      <c r="E67" s="231" t="s">
        <v>129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3"/>
      <c r="AY67" s="396" t="s">
        <v>128</v>
      </c>
      <c r="AZ67" s="235"/>
      <c r="BA67" s="235"/>
      <c r="BB67" s="236"/>
      <c r="BC67" s="216"/>
      <c r="BD67" s="217"/>
      <c r="BE67" s="217"/>
      <c r="BF67" s="217"/>
      <c r="BG67" s="217"/>
      <c r="BH67" s="217"/>
      <c r="BI67" s="217"/>
      <c r="BJ67" s="217"/>
      <c r="BK67" s="218"/>
      <c r="BL67" s="198"/>
      <c r="BM67" s="199"/>
      <c r="BN67" s="199"/>
      <c r="BO67" s="199"/>
      <c r="BP67" s="199"/>
      <c r="BQ67" s="199"/>
      <c r="BR67" s="199"/>
      <c r="BS67" s="199"/>
      <c r="BT67" s="200"/>
      <c r="BU67" s="190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</row>
    <row r="68" spans="5:92" ht="13.5" customHeight="1">
      <c r="E68" s="231" t="s">
        <v>130</v>
      </c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3"/>
      <c r="AY68" s="396" t="s">
        <v>127</v>
      </c>
      <c r="AZ68" s="235"/>
      <c r="BA68" s="235"/>
      <c r="BB68" s="236"/>
      <c r="BC68" s="216">
        <v>1108</v>
      </c>
      <c r="BD68" s="217"/>
      <c r="BE68" s="217"/>
      <c r="BF68" s="217"/>
      <c r="BG68" s="217"/>
      <c r="BH68" s="217"/>
      <c r="BI68" s="217"/>
      <c r="BJ68" s="217"/>
      <c r="BK68" s="218"/>
      <c r="BL68" s="213">
        <v>111</v>
      </c>
      <c r="BM68" s="214"/>
      <c r="BN68" s="214"/>
      <c r="BO68" s="214"/>
      <c r="BP68" s="214"/>
      <c r="BQ68" s="214"/>
      <c r="BR68" s="214"/>
      <c r="BS68" s="214"/>
      <c r="BT68" s="215"/>
      <c r="BU68" s="190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</row>
    <row r="69" spans="5:92" ht="13.5" customHeight="1">
      <c r="E69" s="287" t="s">
        <v>52</v>
      </c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55">
        <v>1170</v>
      </c>
      <c r="AZ69" s="255"/>
      <c r="BA69" s="255"/>
      <c r="BB69" s="255"/>
      <c r="BC69" s="256">
        <v>10</v>
      </c>
      <c r="BD69" s="256"/>
      <c r="BE69" s="256"/>
      <c r="BF69" s="256"/>
      <c r="BG69" s="256"/>
      <c r="BH69" s="256"/>
      <c r="BI69" s="256"/>
      <c r="BJ69" s="256"/>
      <c r="BK69" s="256"/>
      <c r="BL69" s="201">
        <v>8</v>
      </c>
      <c r="BM69" s="201"/>
      <c r="BN69" s="201"/>
      <c r="BO69" s="201"/>
      <c r="BP69" s="201"/>
      <c r="BQ69" s="201"/>
      <c r="BR69" s="201"/>
      <c r="BS69" s="201"/>
      <c r="BT69" s="201"/>
      <c r="BU69" s="190"/>
      <c r="BV69" s="12"/>
      <c r="BW69" s="12"/>
      <c r="BX69" s="12"/>
      <c r="BY69" s="12"/>
      <c r="BZ69" s="12"/>
      <c r="CA69" s="12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</row>
    <row r="70" spans="5:92" ht="13.5" customHeight="1">
      <c r="E70" s="231" t="s">
        <v>131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3"/>
      <c r="AY70" s="297" t="s">
        <v>132</v>
      </c>
      <c r="AZ70" s="298"/>
      <c r="BA70" s="298"/>
      <c r="BB70" s="299"/>
      <c r="BC70" s="278"/>
      <c r="BD70" s="279"/>
      <c r="BE70" s="279"/>
      <c r="BF70" s="279"/>
      <c r="BG70" s="279"/>
      <c r="BH70" s="279"/>
      <c r="BI70" s="279"/>
      <c r="BJ70" s="279"/>
      <c r="BK70" s="280"/>
      <c r="BL70" s="432"/>
      <c r="BM70" s="433"/>
      <c r="BN70" s="433"/>
      <c r="BO70" s="433"/>
      <c r="BP70" s="433"/>
      <c r="BQ70" s="433"/>
      <c r="BR70" s="433"/>
      <c r="BS70" s="433"/>
      <c r="BT70" s="434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</row>
    <row r="71" spans="5:92" ht="13.5" customHeight="1">
      <c r="E71" s="300" t="s">
        <v>53</v>
      </c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255">
        <v>1190</v>
      </c>
      <c r="AZ71" s="255"/>
      <c r="BA71" s="255"/>
      <c r="BB71" s="255"/>
      <c r="BC71" s="256">
        <v>13</v>
      </c>
      <c r="BD71" s="256"/>
      <c r="BE71" s="256"/>
      <c r="BF71" s="256"/>
      <c r="BG71" s="256"/>
      <c r="BH71" s="256"/>
      <c r="BI71" s="256"/>
      <c r="BJ71" s="256"/>
      <c r="BK71" s="256"/>
      <c r="BL71" s="201"/>
      <c r="BM71" s="201"/>
      <c r="BN71" s="201"/>
      <c r="BO71" s="201"/>
      <c r="BP71" s="201"/>
      <c r="BQ71" s="201"/>
      <c r="BR71" s="201"/>
      <c r="BS71" s="201"/>
      <c r="BT71" s="201"/>
      <c r="BU71" s="12"/>
      <c r="BV71" s="12"/>
      <c r="BW71" s="12"/>
      <c r="BX71" s="12"/>
      <c r="BY71" s="12"/>
      <c r="BZ71" s="12"/>
      <c r="CA71" s="12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</row>
    <row r="72" spans="5:92" ht="13.5" customHeight="1">
      <c r="E72" s="330" t="s">
        <v>54</v>
      </c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257">
        <v>1195</v>
      </c>
      <c r="AZ72" s="257"/>
      <c r="BA72" s="257"/>
      <c r="BB72" s="257"/>
      <c r="BC72" s="222">
        <f>BC49+BC54+BC55+BC56+BC57+BC59+BC60+BC62+BC63+BC64+BC65+BC66+BC69+BC70+BC71</f>
        <v>5520</v>
      </c>
      <c r="BD72" s="222"/>
      <c r="BE72" s="222"/>
      <c r="BF72" s="222"/>
      <c r="BG72" s="222"/>
      <c r="BH72" s="222"/>
      <c r="BI72" s="222"/>
      <c r="BJ72" s="222"/>
      <c r="BK72" s="222"/>
      <c r="BL72" s="222">
        <f>BL49+BL54+BL55+BL56+BL57+BL59+BL60+BL62+BL63+BL64+BL65+BL66+BL69+BL70+BL71</f>
        <v>6350</v>
      </c>
      <c r="BM72" s="222"/>
      <c r="BN72" s="222"/>
      <c r="BO72" s="222"/>
      <c r="BP72" s="222"/>
      <c r="BQ72" s="222"/>
      <c r="BR72" s="222"/>
      <c r="BS72" s="222"/>
      <c r="BT72" s="22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</row>
    <row r="73" spans="5:92" ht="13.5" customHeight="1">
      <c r="E73" s="309" t="s">
        <v>169</v>
      </c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257">
        <v>1200</v>
      </c>
      <c r="AZ73" s="257"/>
      <c r="BA73" s="257"/>
      <c r="BB73" s="257"/>
      <c r="BC73" s="204"/>
      <c r="BD73" s="204"/>
      <c r="BE73" s="204"/>
      <c r="BF73" s="204"/>
      <c r="BG73" s="204"/>
      <c r="BH73" s="204"/>
      <c r="BI73" s="204"/>
      <c r="BJ73" s="204"/>
      <c r="BK73" s="204"/>
      <c r="BL73" s="201"/>
      <c r="BM73" s="201"/>
      <c r="BN73" s="201"/>
      <c r="BO73" s="201"/>
      <c r="BP73" s="201"/>
      <c r="BQ73" s="201"/>
      <c r="BR73" s="201"/>
      <c r="BS73" s="201"/>
      <c r="BT73" s="201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</row>
    <row r="74" spans="5:72" ht="13.5" customHeight="1">
      <c r="E74" s="330" t="s">
        <v>55</v>
      </c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10">
        <v>1300</v>
      </c>
      <c r="AZ74" s="310"/>
      <c r="BA74" s="310"/>
      <c r="BB74" s="310"/>
      <c r="BC74" s="222">
        <f>BC47+BC72+BC73</f>
        <v>32935</v>
      </c>
      <c r="BD74" s="222"/>
      <c r="BE74" s="222"/>
      <c r="BF74" s="222"/>
      <c r="BG74" s="222"/>
      <c r="BH74" s="222"/>
      <c r="BI74" s="222"/>
      <c r="BJ74" s="222"/>
      <c r="BK74" s="222"/>
      <c r="BL74" s="222">
        <f>BL47+BL72+BL73</f>
        <v>32888</v>
      </c>
      <c r="BM74" s="222"/>
      <c r="BN74" s="222"/>
      <c r="BO74" s="222"/>
      <c r="BP74" s="222"/>
      <c r="BQ74" s="222"/>
      <c r="BR74" s="222"/>
      <c r="BS74" s="222"/>
      <c r="BT74" s="222"/>
    </row>
    <row r="75" spans="5:73" ht="6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7"/>
      <c r="AZ75" s="7"/>
      <c r="BA75" s="7"/>
      <c r="BB75" s="7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9"/>
      <c r="BP75" s="9"/>
      <c r="BQ75" s="9"/>
      <c r="BR75" s="9"/>
      <c r="BS75" s="9"/>
      <c r="BT75" s="9"/>
      <c r="BU75" s="5"/>
    </row>
    <row r="76" spans="5:72" s="3" customFormat="1" ht="18.75" customHeight="1">
      <c r="E76" s="254" t="s">
        <v>56</v>
      </c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 t="s">
        <v>83</v>
      </c>
      <c r="AZ76" s="254"/>
      <c r="BA76" s="254"/>
      <c r="BB76" s="254"/>
      <c r="BC76" s="254" t="s">
        <v>23</v>
      </c>
      <c r="BD76" s="254"/>
      <c r="BE76" s="254"/>
      <c r="BF76" s="254"/>
      <c r="BG76" s="254"/>
      <c r="BH76" s="254"/>
      <c r="BI76" s="254"/>
      <c r="BJ76" s="254"/>
      <c r="BK76" s="254"/>
      <c r="BL76" s="254" t="s">
        <v>24</v>
      </c>
      <c r="BM76" s="254"/>
      <c r="BN76" s="254"/>
      <c r="BO76" s="254"/>
      <c r="BP76" s="254"/>
      <c r="BQ76" s="254"/>
      <c r="BR76" s="254"/>
      <c r="BS76" s="254"/>
      <c r="BT76" s="254"/>
    </row>
    <row r="77" spans="5:72" s="3" customFormat="1" ht="27" customHeight="1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</row>
    <row r="78" spans="5:73" s="3" customFormat="1" ht="13.5" customHeight="1">
      <c r="E78" s="331">
        <v>1</v>
      </c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400">
        <v>2</v>
      </c>
      <c r="AZ78" s="400"/>
      <c r="BA78" s="400"/>
      <c r="BB78" s="400"/>
      <c r="BC78" s="400">
        <v>3</v>
      </c>
      <c r="BD78" s="400"/>
      <c r="BE78" s="400"/>
      <c r="BF78" s="400"/>
      <c r="BG78" s="400"/>
      <c r="BH78" s="400"/>
      <c r="BI78" s="400"/>
      <c r="BJ78" s="400"/>
      <c r="BK78" s="400"/>
      <c r="BL78" s="254">
        <v>4</v>
      </c>
      <c r="BM78" s="254"/>
      <c r="BN78" s="254"/>
      <c r="BO78" s="254"/>
      <c r="BP78" s="254"/>
      <c r="BQ78" s="254"/>
      <c r="BR78" s="254"/>
      <c r="BS78" s="254"/>
      <c r="BT78" s="254"/>
      <c r="BU78" s="189"/>
    </row>
    <row r="79" spans="5:74" s="3" customFormat="1" ht="13.5" customHeight="1">
      <c r="E79" s="327" t="s">
        <v>57</v>
      </c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9"/>
      <c r="AY79" s="336">
        <v>1400</v>
      </c>
      <c r="AZ79" s="337"/>
      <c r="BA79" s="337"/>
      <c r="BB79" s="338"/>
      <c r="BC79" s="20"/>
      <c r="BD79" s="21"/>
      <c r="BE79" s="21"/>
      <c r="BF79" s="21"/>
      <c r="BG79" s="21"/>
      <c r="BH79" s="21"/>
      <c r="BI79" s="21"/>
      <c r="BJ79" s="21"/>
      <c r="BK79" s="22"/>
      <c r="BL79" s="20"/>
      <c r="BM79" s="21"/>
      <c r="BN79" s="21"/>
      <c r="BO79" s="21"/>
      <c r="BP79" s="21"/>
      <c r="BQ79" s="21"/>
      <c r="BR79" s="21"/>
      <c r="BS79" s="21"/>
      <c r="BT79" s="22"/>
      <c r="BU79" s="189"/>
      <c r="BV79" s="183"/>
    </row>
    <row r="80" spans="5:74" s="3" customFormat="1" ht="13.5" customHeight="1">
      <c r="E80" s="290" t="s">
        <v>95</v>
      </c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2"/>
      <c r="AY80" s="339"/>
      <c r="AZ80" s="340"/>
      <c r="BA80" s="340"/>
      <c r="BB80" s="341"/>
      <c r="BC80" s="219">
        <v>4567.625</v>
      </c>
      <c r="BD80" s="220"/>
      <c r="BE80" s="220"/>
      <c r="BF80" s="220"/>
      <c r="BG80" s="220"/>
      <c r="BH80" s="220"/>
      <c r="BI80" s="220"/>
      <c r="BJ80" s="220"/>
      <c r="BK80" s="221"/>
      <c r="BL80" s="393">
        <v>4567.625</v>
      </c>
      <c r="BM80" s="394"/>
      <c r="BN80" s="394"/>
      <c r="BO80" s="394"/>
      <c r="BP80" s="394"/>
      <c r="BQ80" s="394"/>
      <c r="BR80" s="394"/>
      <c r="BS80" s="394"/>
      <c r="BT80" s="395"/>
      <c r="BU80" s="189"/>
      <c r="BV80" s="183"/>
    </row>
    <row r="81" spans="5:74" s="3" customFormat="1" ht="13.5" customHeight="1">
      <c r="E81" s="231" t="s">
        <v>134</v>
      </c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3"/>
      <c r="AY81" s="397" t="s">
        <v>133</v>
      </c>
      <c r="AZ81" s="398"/>
      <c r="BA81" s="398"/>
      <c r="BB81" s="399"/>
      <c r="BC81" s="216"/>
      <c r="BD81" s="217"/>
      <c r="BE81" s="217"/>
      <c r="BF81" s="217"/>
      <c r="BG81" s="217"/>
      <c r="BH81" s="217"/>
      <c r="BI81" s="217"/>
      <c r="BJ81" s="217"/>
      <c r="BK81" s="218"/>
      <c r="BL81" s="216"/>
      <c r="BM81" s="217"/>
      <c r="BN81" s="217"/>
      <c r="BO81" s="217"/>
      <c r="BP81" s="217"/>
      <c r="BQ81" s="217"/>
      <c r="BR81" s="217"/>
      <c r="BS81" s="217"/>
      <c r="BT81" s="218"/>
      <c r="BU81" s="189"/>
      <c r="BV81" s="183"/>
    </row>
    <row r="82" spans="5:74" s="3" customFormat="1" ht="13.5" customHeight="1">
      <c r="E82" s="311" t="s">
        <v>58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225">
        <v>1405</v>
      </c>
      <c r="AZ82" s="225"/>
      <c r="BA82" s="225"/>
      <c r="BB82" s="225"/>
      <c r="BC82" s="256"/>
      <c r="BD82" s="256"/>
      <c r="BE82" s="256"/>
      <c r="BF82" s="256"/>
      <c r="BG82" s="256"/>
      <c r="BH82" s="256"/>
      <c r="BI82" s="256"/>
      <c r="BJ82" s="256"/>
      <c r="BK82" s="256"/>
      <c r="BL82" s="201"/>
      <c r="BM82" s="201"/>
      <c r="BN82" s="201"/>
      <c r="BO82" s="201"/>
      <c r="BP82" s="201"/>
      <c r="BQ82" s="201"/>
      <c r="BR82" s="201"/>
      <c r="BS82" s="201"/>
      <c r="BT82" s="201"/>
      <c r="BU82" s="189"/>
      <c r="BV82" s="183"/>
    </row>
    <row r="83" spans="5:74" s="3" customFormat="1" ht="13.5" customHeight="1">
      <c r="E83" s="287" t="s">
        <v>59</v>
      </c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25">
        <v>1410</v>
      </c>
      <c r="AZ83" s="225"/>
      <c r="BA83" s="225"/>
      <c r="BB83" s="225"/>
      <c r="BC83" s="204">
        <v>42196</v>
      </c>
      <c r="BD83" s="204"/>
      <c r="BE83" s="204"/>
      <c r="BF83" s="204"/>
      <c r="BG83" s="204"/>
      <c r="BH83" s="204"/>
      <c r="BI83" s="204"/>
      <c r="BJ83" s="204"/>
      <c r="BK83" s="204"/>
      <c r="BL83" s="437">
        <v>42196</v>
      </c>
      <c r="BM83" s="211"/>
      <c r="BN83" s="211"/>
      <c r="BO83" s="211"/>
      <c r="BP83" s="211"/>
      <c r="BQ83" s="211"/>
      <c r="BR83" s="211"/>
      <c r="BS83" s="211"/>
      <c r="BT83" s="211"/>
      <c r="BU83" s="189"/>
      <c r="BV83" s="183"/>
    </row>
    <row r="84" spans="5:74" s="3" customFormat="1" ht="13.5" customHeight="1">
      <c r="E84" s="231" t="s">
        <v>136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3"/>
      <c r="AY84" s="234" t="s">
        <v>135</v>
      </c>
      <c r="AZ84" s="288"/>
      <c r="BA84" s="288"/>
      <c r="BB84" s="289"/>
      <c r="BC84" s="216"/>
      <c r="BD84" s="217"/>
      <c r="BE84" s="217"/>
      <c r="BF84" s="217"/>
      <c r="BG84" s="217"/>
      <c r="BH84" s="217"/>
      <c r="BI84" s="217"/>
      <c r="BJ84" s="217"/>
      <c r="BK84" s="218"/>
      <c r="BL84" s="213"/>
      <c r="BM84" s="214"/>
      <c r="BN84" s="214"/>
      <c r="BO84" s="214"/>
      <c r="BP84" s="214"/>
      <c r="BQ84" s="214"/>
      <c r="BR84" s="214"/>
      <c r="BS84" s="214"/>
      <c r="BT84" s="215"/>
      <c r="BU84" s="189"/>
      <c r="BV84" s="183"/>
    </row>
    <row r="85" spans="5:74" s="3" customFormat="1" ht="13.5" customHeight="1">
      <c r="E85" s="231" t="s">
        <v>137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3"/>
      <c r="AY85" s="234" t="s">
        <v>138</v>
      </c>
      <c r="AZ85" s="288"/>
      <c r="BA85" s="288"/>
      <c r="BB85" s="289"/>
      <c r="BC85" s="216"/>
      <c r="BD85" s="217"/>
      <c r="BE85" s="217"/>
      <c r="BF85" s="217"/>
      <c r="BG85" s="217"/>
      <c r="BH85" s="217"/>
      <c r="BI85" s="217"/>
      <c r="BJ85" s="217"/>
      <c r="BK85" s="218"/>
      <c r="BL85" s="198"/>
      <c r="BM85" s="199"/>
      <c r="BN85" s="199"/>
      <c r="BO85" s="199"/>
      <c r="BP85" s="199"/>
      <c r="BQ85" s="199"/>
      <c r="BR85" s="199"/>
      <c r="BS85" s="199"/>
      <c r="BT85" s="200"/>
      <c r="BU85" s="189"/>
      <c r="BV85" s="183"/>
    </row>
    <row r="86" spans="5:74" s="3" customFormat="1" ht="13.5" customHeight="1">
      <c r="E86" s="287" t="s">
        <v>60</v>
      </c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25">
        <v>1415</v>
      </c>
      <c r="AZ86" s="225"/>
      <c r="BA86" s="225"/>
      <c r="BB86" s="225"/>
      <c r="BC86" s="204">
        <v>198</v>
      </c>
      <c r="BD86" s="204"/>
      <c r="BE86" s="204"/>
      <c r="BF86" s="204"/>
      <c r="BG86" s="204"/>
      <c r="BH86" s="204"/>
      <c r="BI86" s="204"/>
      <c r="BJ86" s="204"/>
      <c r="BK86" s="204"/>
      <c r="BL86" s="201">
        <v>198</v>
      </c>
      <c r="BM86" s="201"/>
      <c r="BN86" s="201"/>
      <c r="BO86" s="201"/>
      <c r="BP86" s="201"/>
      <c r="BQ86" s="201"/>
      <c r="BR86" s="201"/>
      <c r="BS86" s="201"/>
      <c r="BT86" s="201"/>
      <c r="BU86" s="189"/>
      <c r="BV86" s="183"/>
    </row>
    <row r="87" spans="5:107" s="3" customFormat="1" ht="13.5" customHeight="1">
      <c r="E87" s="287" t="s">
        <v>61</v>
      </c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25">
        <v>1420</v>
      </c>
      <c r="AZ87" s="225"/>
      <c r="BA87" s="225"/>
      <c r="BB87" s="225"/>
      <c r="BC87" s="98" t="s">
        <v>91</v>
      </c>
      <c r="BD87" s="281">
        <v>14946</v>
      </c>
      <c r="BE87" s="281"/>
      <c r="BF87" s="281"/>
      <c r="BG87" s="281"/>
      <c r="BH87" s="281"/>
      <c r="BI87" s="281"/>
      <c r="BJ87" s="281"/>
      <c r="BK87" s="99" t="s">
        <v>90</v>
      </c>
      <c r="BL87" s="98" t="s">
        <v>91</v>
      </c>
      <c r="BM87" s="281">
        <v>15025</v>
      </c>
      <c r="BN87" s="281"/>
      <c r="BO87" s="281"/>
      <c r="BP87" s="281"/>
      <c r="BQ87" s="281"/>
      <c r="BR87" s="281"/>
      <c r="BS87" s="281"/>
      <c r="BT87" s="99" t="s">
        <v>90</v>
      </c>
      <c r="BU87" s="189"/>
      <c r="BV87" s="183"/>
      <c r="BW87" s="183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83"/>
      <c r="CN87" s="184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</row>
    <row r="88" spans="5:107" s="3" customFormat="1" ht="13.5" customHeight="1">
      <c r="E88" s="287" t="s">
        <v>62</v>
      </c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25">
        <v>1425</v>
      </c>
      <c r="AZ88" s="225"/>
      <c r="BA88" s="225"/>
      <c r="BB88" s="225"/>
      <c r="BC88" s="209"/>
      <c r="BD88" s="203"/>
      <c r="BE88" s="203"/>
      <c r="BF88" s="203"/>
      <c r="BG88" s="203"/>
      <c r="BH88" s="203"/>
      <c r="BI88" s="203"/>
      <c r="BJ88" s="203"/>
      <c r="BK88" s="208"/>
      <c r="BL88" s="283"/>
      <c r="BM88" s="281"/>
      <c r="BN88" s="281"/>
      <c r="BO88" s="281"/>
      <c r="BP88" s="281"/>
      <c r="BQ88" s="281"/>
      <c r="BR88" s="281"/>
      <c r="BS88" s="281"/>
      <c r="BT88" s="282"/>
      <c r="BU88" s="189"/>
      <c r="BV88" s="183"/>
      <c r="BW88" s="183"/>
      <c r="BX88" s="183"/>
      <c r="BY88" s="183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</row>
    <row r="89" spans="5:107" s="3" customFormat="1" ht="13.5" customHeight="1">
      <c r="E89" s="287" t="s">
        <v>63</v>
      </c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25">
        <v>1430</v>
      </c>
      <c r="AZ89" s="225"/>
      <c r="BA89" s="225"/>
      <c r="BB89" s="225"/>
      <c r="BC89" s="209" t="s">
        <v>91</v>
      </c>
      <c r="BD89" s="203"/>
      <c r="BE89" s="203">
        <v>12</v>
      </c>
      <c r="BF89" s="203"/>
      <c r="BG89" s="203"/>
      <c r="BH89" s="203"/>
      <c r="BI89" s="203"/>
      <c r="BJ89" s="203" t="s">
        <v>90</v>
      </c>
      <c r="BK89" s="208"/>
      <c r="BL89" s="283" t="s">
        <v>91</v>
      </c>
      <c r="BM89" s="281"/>
      <c r="BN89" s="281">
        <v>12</v>
      </c>
      <c r="BO89" s="281"/>
      <c r="BP89" s="281"/>
      <c r="BQ89" s="281"/>
      <c r="BR89" s="281"/>
      <c r="BS89" s="281" t="s">
        <v>90</v>
      </c>
      <c r="BT89" s="282"/>
      <c r="BU89" s="189"/>
      <c r="BV89" s="183"/>
      <c r="BW89" s="183"/>
      <c r="BX89" s="183"/>
      <c r="BY89" s="183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83"/>
      <c r="CM89" s="184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</row>
    <row r="90" spans="5:107" s="3" customFormat="1" ht="13.5" customHeight="1">
      <c r="E90" s="231" t="s">
        <v>140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3"/>
      <c r="AY90" s="234" t="s">
        <v>139</v>
      </c>
      <c r="AZ90" s="288"/>
      <c r="BA90" s="288"/>
      <c r="BB90" s="289"/>
      <c r="BC90" s="209"/>
      <c r="BD90" s="203"/>
      <c r="BE90" s="203"/>
      <c r="BF90" s="203"/>
      <c r="BG90" s="203"/>
      <c r="BH90" s="203"/>
      <c r="BI90" s="203"/>
      <c r="BJ90" s="203"/>
      <c r="BK90" s="208"/>
      <c r="BL90" s="283"/>
      <c r="BM90" s="281"/>
      <c r="BN90" s="281"/>
      <c r="BO90" s="281"/>
      <c r="BP90" s="281"/>
      <c r="BQ90" s="281"/>
      <c r="BR90" s="281"/>
      <c r="BS90" s="281"/>
      <c r="BT90" s="282"/>
      <c r="BU90" s="189"/>
      <c r="BV90" s="183"/>
      <c r="BW90" s="183"/>
      <c r="BX90" s="183"/>
      <c r="BY90" s="183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</row>
    <row r="91" spans="5:73" s="3" customFormat="1" ht="13.5" customHeight="1">
      <c r="E91" s="301" t="s">
        <v>40</v>
      </c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257">
        <v>1495</v>
      </c>
      <c r="AZ91" s="257"/>
      <c r="BA91" s="257"/>
      <c r="BB91" s="257"/>
      <c r="BC91" s="435">
        <f>BC80+BC82+BC83+BC86+BC90-BD87-BE88-BE89</f>
        <v>32003.625</v>
      </c>
      <c r="BD91" s="435"/>
      <c r="BE91" s="435"/>
      <c r="BF91" s="435"/>
      <c r="BG91" s="435"/>
      <c r="BH91" s="435"/>
      <c r="BI91" s="435"/>
      <c r="BJ91" s="435"/>
      <c r="BK91" s="435"/>
      <c r="BL91" s="435">
        <f>BL80+BL82+BL83+BL86+BL90-BM87-BN88-BN89</f>
        <v>31924.625</v>
      </c>
      <c r="BM91" s="435"/>
      <c r="BN91" s="435"/>
      <c r="BO91" s="435"/>
      <c r="BP91" s="435"/>
      <c r="BQ91" s="435"/>
      <c r="BR91" s="435"/>
      <c r="BS91" s="435"/>
      <c r="BT91" s="435"/>
      <c r="BU91" s="189"/>
    </row>
    <row r="92" spans="5:73" s="3" customFormat="1" ht="13.5" customHeight="1">
      <c r="E92" s="322" t="s">
        <v>64</v>
      </c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4"/>
      <c r="AY92" s="404">
        <v>1500</v>
      </c>
      <c r="AZ92" s="405"/>
      <c r="BA92" s="405"/>
      <c r="BB92" s="406"/>
      <c r="BC92" s="95"/>
      <c r="BD92" s="96"/>
      <c r="BE92" s="96"/>
      <c r="BF92" s="96"/>
      <c r="BG92" s="96"/>
      <c r="BH92" s="96"/>
      <c r="BI92" s="96"/>
      <c r="BJ92" s="96"/>
      <c r="BK92" s="97"/>
      <c r="BL92" s="95">
        <f>SUM(BL80:BL91)</f>
        <v>78886.25</v>
      </c>
      <c r="BM92" s="96">
        <f>SUM(BM80:BM91)</f>
        <v>15025</v>
      </c>
      <c r="BN92" s="96"/>
      <c r="BO92" s="96"/>
      <c r="BP92" s="96"/>
      <c r="BQ92" s="96"/>
      <c r="BR92" s="96"/>
      <c r="BS92" s="96"/>
      <c r="BT92" s="97">
        <f>SUM(BM92)</f>
        <v>15025</v>
      </c>
      <c r="BU92" s="189"/>
    </row>
    <row r="93" spans="5:73" s="3" customFormat="1" ht="13.5" customHeight="1">
      <c r="E93" s="413" t="s">
        <v>65</v>
      </c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5"/>
      <c r="AY93" s="410"/>
      <c r="AZ93" s="411"/>
      <c r="BA93" s="411"/>
      <c r="BB93" s="412"/>
      <c r="BC93" s="219"/>
      <c r="BD93" s="220"/>
      <c r="BE93" s="220"/>
      <c r="BF93" s="220"/>
      <c r="BG93" s="220"/>
      <c r="BH93" s="220"/>
      <c r="BI93" s="220"/>
      <c r="BJ93" s="220"/>
      <c r="BK93" s="221"/>
      <c r="BL93" s="219"/>
      <c r="BM93" s="220"/>
      <c r="BN93" s="220"/>
      <c r="BO93" s="220"/>
      <c r="BP93" s="220"/>
      <c r="BQ93" s="220"/>
      <c r="BR93" s="220"/>
      <c r="BS93" s="220"/>
      <c r="BT93" s="221"/>
      <c r="BU93" s="189"/>
    </row>
    <row r="94" spans="5:73" s="3" customFormat="1" ht="13.5" customHeight="1">
      <c r="E94" s="384" t="s">
        <v>142</v>
      </c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385"/>
      <c r="AL94" s="385"/>
      <c r="AM94" s="385"/>
      <c r="AN94" s="385"/>
      <c r="AO94" s="385"/>
      <c r="AP94" s="385"/>
      <c r="AQ94" s="385"/>
      <c r="AR94" s="385"/>
      <c r="AS94" s="385"/>
      <c r="AT94" s="385"/>
      <c r="AU94" s="385"/>
      <c r="AV94" s="385"/>
      <c r="AW94" s="385"/>
      <c r="AX94" s="386"/>
      <c r="AY94" s="316" t="s">
        <v>141</v>
      </c>
      <c r="AZ94" s="317"/>
      <c r="BA94" s="317"/>
      <c r="BB94" s="318"/>
      <c r="BC94" s="216"/>
      <c r="BD94" s="217"/>
      <c r="BE94" s="217"/>
      <c r="BF94" s="217"/>
      <c r="BG94" s="217"/>
      <c r="BH94" s="217"/>
      <c r="BI94" s="217"/>
      <c r="BJ94" s="217"/>
      <c r="BK94" s="218"/>
      <c r="BL94" s="216"/>
      <c r="BM94" s="217"/>
      <c r="BN94" s="217"/>
      <c r="BO94" s="217"/>
      <c r="BP94" s="217"/>
      <c r="BQ94" s="217"/>
      <c r="BR94" s="217"/>
      <c r="BS94" s="217"/>
      <c r="BT94" s="218"/>
      <c r="BU94" s="189"/>
    </row>
    <row r="95" spans="5:73" s="3" customFormat="1" ht="13.5" customHeight="1">
      <c r="E95" s="387" t="s">
        <v>66</v>
      </c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12">
        <v>1510</v>
      </c>
      <c r="AZ95" s="312"/>
      <c r="BA95" s="312"/>
      <c r="BB95" s="312"/>
      <c r="BC95" s="256"/>
      <c r="BD95" s="256"/>
      <c r="BE95" s="256"/>
      <c r="BF95" s="256"/>
      <c r="BG95" s="256"/>
      <c r="BH95" s="256"/>
      <c r="BI95" s="256"/>
      <c r="BJ95" s="256"/>
      <c r="BK95" s="256"/>
      <c r="BL95" s="201"/>
      <c r="BM95" s="201"/>
      <c r="BN95" s="201"/>
      <c r="BO95" s="201"/>
      <c r="BP95" s="201"/>
      <c r="BQ95" s="201"/>
      <c r="BR95" s="201"/>
      <c r="BS95" s="201"/>
      <c r="BT95" s="201"/>
      <c r="BU95" s="189"/>
    </row>
    <row r="96" spans="5:73" s="3" customFormat="1" ht="13.5" customHeight="1">
      <c r="E96" s="326" t="s">
        <v>67</v>
      </c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12">
        <v>1515</v>
      </c>
      <c r="AZ96" s="312"/>
      <c r="BA96" s="312"/>
      <c r="BB96" s="312"/>
      <c r="BC96" s="256"/>
      <c r="BD96" s="256"/>
      <c r="BE96" s="256"/>
      <c r="BF96" s="256"/>
      <c r="BG96" s="256"/>
      <c r="BH96" s="256"/>
      <c r="BI96" s="256"/>
      <c r="BJ96" s="256"/>
      <c r="BK96" s="256"/>
      <c r="BL96" s="201"/>
      <c r="BM96" s="201"/>
      <c r="BN96" s="201"/>
      <c r="BO96" s="201"/>
      <c r="BP96" s="201"/>
      <c r="BQ96" s="201"/>
      <c r="BR96" s="201"/>
      <c r="BS96" s="201"/>
      <c r="BT96" s="201"/>
      <c r="BU96" s="189"/>
    </row>
    <row r="97" spans="5:73" s="3" customFormat="1" ht="13.5" customHeight="1">
      <c r="E97" s="326" t="s">
        <v>68</v>
      </c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12">
        <v>1520</v>
      </c>
      <c r="AZ97" s="312"/>
      <c r="BA97" s="312"/>
      <c r="BB97" s="312"/>
      <c r="BC97" s="256"/>
      <c r="BD97" s="256"/>
      <c r="BE97" s="256"/>
      <c r="BF97" s="256"/>
      <c r="BG97" s="256"/>
      <c r="BH97" s="256"/>
      <c r="BI97" s="256"/>
      <c r="BJ97" s="256"/>
      <c r="BK97" s="256"/>
      <c r="BL97" s="201"/>
      <c r="BM97" s="201"/>
      <c r="BN97" s="201"/>
      <c r="BO97" s="201"/>
      <c r="BP97" s="201"/>
      <c r="BQ97" s="201"/>
      <c r="BR97" s="201"/>
      <c r="BS97" s="201"/>
      <c r="BT97" s="201"/>
      <c r="BU97" s="189"/>
    </row>
    <row r="98" spans="5:73" s="3" customFormat="1" ht="13.5" customHeight="1">
      <c r="E98" s="384" t="s">
        <v>145</v>
      </c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5"/>
      <c r="AE98" s="385"/>
      <c r="AF98" s="385"/>
      <c r="AG98" s="385"/>
      <c r="AH98" s="385"/>
      <c r="AI98" s="385"/>
      <c r="AJ98" s="385"/>
      <c r="AK98" s="385"/>
      <c r="AL98" s="385"/>
      <c r="AM98" s="385"/>
      <c r="AN98" s="385"/>
      <c r="AO98" s="385"/>
      <c r="AP98" s="385"/>
      <c r="AQ98" s="385"/>
      <c r="AR98" s="385"/>
      <c r="AS98" s="385"/>
      <c r="AT98" s="385"/>
      <c r="AU98" s="385"/>
      <c r="AV98" s="385"/>
      <c r="AW98" s="385"/>
      <c r="AX98" s="386"/>
      <c r="AY98" s="319" t="s">
        <v>143</v>
      </c>
      <c r="AZ98" s="320"/>
      <c r="BA98" s="320"/>
      <c r="BB98" s="321"/>
      <c r="BC98" s="209"/>
      <c r="BD98" s="203"/>
      <c r="BE98" s="203"/>
      <c r="BF98" s="203"/>
      <c r="BG98" s="203"/>
      <c r="BH98" s="203"/>
      <c r="BI98" s="203"/>
      <c r="BJ98" s="203"/>
      <c r="BK98" s="208"/>
      <c r="BL98" s="198"/>
      <c r="BM98" s="199"/>
      <c r="BN98" s="199"/>
      <c r="BO98" s="199"/>
      <c r="BP98" s="199"/>
      <c r="BQ98" s="199"/>
      <c r="BR98" s="199"/>
      <c r="BS98" s="199"/>
      <c r="BT98" s="200"/>
      <c r="BU98" s="189"/>
    </row>
    <row r="99" spans="5:73" s="3" customFormat="1" ht="13.5" customHeight="1">
      <c r="E99" s="326" t="s">
        <v>69</v>
      </c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12">
        <v>1525</v>
      </c>
      <c r="AZ99" s="312"/>
      <c r="BA99" s="312"/>
      <c r="BB99" s="312"/>
      <c r="BC99" s="256"/>
      <c r="BD99" s="256"/>
      <c r="BE99" s="256"/>
      <c r="BF99" s="256"/>
      <c r="BG99" s="256"/>
      <c r="BH99" s="256"/>
      <c r="BI99" s="256"/>
      <c r="BJ99" s="256"/>
      <c r="BK99" s="256"/>
      <c r="BL99" s="201"/>
      <c r="BM99" s="201"/>
      <c r="BN99" s="201"/>
      <c r="BO99" s="201"/>
      <c r="BP99" s="201"/>
      <c r="BQ99" s="201"/>
      <c r="BR99" s="201"/>
      <c r="BS99" s="201"/>
      <c r="BT99" s="201"/>
      <c r="BU99" s="189"/>
    </row>
    <row r="100" spans="5:73" s="3" customFormat="1" ht="13.5" customHeight="1">
      <c r="E100" s="384" t="s">
        <v>146</v>
      </c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385"/>
      <c r="Z100" s="385"/>
      <c r="AA100" s="385"/>
      <c r="AB100" s="385"/>
      <c r="AC100" s="385"/>
      <c r="AD100" s="385"/>
      <c r="AE100" s="385"/>
      <c r="AF100" s="385"/>
      <c r="AG100" s="385"/>
      <c r="AH100" s="385"/>
      <c r="AI100" s="385"/>
      <c r="AJ100" s="385"/>
      <c r="AK100" s="385"/>
      <c r="AL100" s="385"/>
      <c r="AM100" s="385"/>
      <c r="AN100" s="385"/>
      <c r="AO100" s="385"/>
      <c r="AP100" s="385"/>
      <c r="AQ100" s="385"/>
      <c r="AR100" s="385"/>
      <c r="AS100" s="385"/>
      <c r="AT100" s="385"/>
      <c r="AU100" s="385"/>
      <c r="AV100" s="385"/>
      <c r="AW100" s="385"/>
      <c r="AX100" s="386"/>
      <c r="AY100" s="319" t="s">
        <v>144</v>
      </c>
      <c r="AZ100" s="320"/>
      <c r="BA100" s="320"/>
      <c r="BB100" s="321"/>
      <c r="BC100" s="209"/>
      <c r="BD100" s="203"/>
      <c r="BE100" s="203"/>
      <c r="BF100" s="203"/>
      <c r="BG100" s="203"/>
      <c r="BH100" s="203"/>
      <c r="BI100" s="203"/>
      <c r="BJ100" s="203"/>
      <c r="BK100" s="208"/>
      <c r="BL100" s="198"/>
      <c r="BM100" s="199"/>
      <c r="BN100" s="199"/>
      <c r="BO100" s="199"/>
      <c r="BP100" s="199"/>
      <c r="BQ100" s="199"/>
      <c r="BR100" s="199"/>
      <c r="BS100" s="199"/>
      <c r="BT100" s="200"/>
      <c r="BU100" s="189"/>
    </row>
    <row r="101" spans="5:73" s="3" customFormat="1" ht="13.5" customHeight="1">
      <c r="E101" s="384" t="s">
        <v>147</v>
      </c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385"/>
      <c r="AT101" s="385"/>
      <c r="AU101" s="385"/>
      <c r="AV101" s="385"/>
      <c r="AW101" s="385"/>
      <c r="AX101" s="386"/>
      <c r="AY101" s="319" t="s">
        <v>151</v>
      </c>
      <c r="AZ101" s="320"/>
      <c r="BA101" s="320"/>
      <c r="BB101" s="321"/>
      <c r="BC101" s="278"/>
      <c r="BD101" s="279"/>
      <c r="BE101" s="279"/>
      <c r="BF101" s="279"/>
      <c r="BG101" s="279"/>
      <c r="BH101" s="279"/>
      <c r="BI101" s="279"/>
      <c r="BJ101" s="279"/>
      <c r="BK101" s="280"/>
      <c r="BL101" s="278"/>
      <c r="BM101" s="279"/>
      <c r="BN101" s="279"/>
      <c r="BO101" s="279"/>
      <c r="BP101" s="279"/>
      <c r="BQ101" s="279"/>
      <c r="BR101" s="279"/>
      <c r="BS101" s="279"/>
      <c r="BT101" s="280"/>
      <c r="BU101" s="189"/>
    </row>
    <row r="102" spans="5:73" s="3" customFormat="1" ht="13.5" customHeight="1">
      <c r="E102" s="384" t="s">
        <v>148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5"/>
      <c r="AN102" s="385"/>
      <c r="AO102" s="385"/>
      <c r="AP102" s="385"/>
      <c r="AQ102" s="385"/>
      <c r="AR102" s="385"/>
      <c r="AS102" s="385"/>
      <c r="AT102" s="385"/>
      <c r="AU102" s="385"/>
      <c r="AV102" s="385"/>
      <c r="AW102" s="385"/>
      <c r="AX102" s="386"/>
      <c r="AY102" s="319" t="s">
        <v>152</v>
      </c>
      <c r="AZ102" s="320"/>
      <c r="BA102" s="320"/>
      <c r="BB102" s="321"/>
      <c r="BC102" s="209"/>
      <c r="BD102" s="203"/>
      <c r="BE102" s="203"/>
      <c r="BF102" s="203"/>
      <c r="BG102" s="203"/>
      <c r="BH102" s="203"/>
      <c r="BI102" s="203"/>
      <c r="BJ102" s="203"/>
      <c r="BK102" s="208"/>
      <c r="BL102" s="198"/>
      <c r="BM102" s="199"/>
      <c r="BN102" s="199"/>
      <c r="BO102" s="199"/>
      <c r="BP102" s="199"/>
      <c r="BQ102" s="199"/>
      <c r="BR102" s="199"/>
      <c r="BS102" s="199"/>
      <c r="BT102" s="200"/>
      <c r="BU102" s="189"/>
    </row>
    <row r="103" spans="5:73" s="3" customFormat="1" ht="13.5" customHeight="1">
      <c r="E103" s="384" t="s">
        <v>150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5"/>
      <c r="AL103" s="385"/>
      <c r="AM103" s="385"/>
      <c r="AN103" s="385"/>
      <c r="AO103" s="385"/>
      <c r="AP103" s="385"/>
      <c r="AQ103" s="385"/>
      <c r="AR103" s="385"/>
      <c r="AS103" s="385"/>
      <c r="AT103" s="385"/>
      <c r="AU103" s="385"/>
      <c r="AV103" s="385"/>
      <c r="AW103" s="385"/>
      <c r="AX103" s="386"/>
      <c r="AY103" s="319" t="s">
        <v>149</v>
      </c>
      <c r="AZ103" s="320"/>
      <c r="BA103" s="320"/>
      <c r="BB103" s="321"/>
      <c r="BC103" s="209"/>
      <c r="BD103" s="203"/>
      <c r="BE103" s="203"/>
      <c r="BF103" s="203"/>
      <c r="BG103" s="203"/>
      <c r="BH103" s="203"/>
      <c r="BI103" s="203"/>
      <c r="BJ103" s="203"/>
      <c r="BK103" s="208"/>
      <c r="BL103" s="198"/>
      <c r="BM103" s="199"/>
      <c r="BN103" s="199"/>
      <c r="BO103" s="199"/>
      <c r="BP103" s="199"/>
      <c r="BQ103" s="199"/>
      <c r="BR103" s="199"/>
      <c r="BS103" s="199"/>
      <c r="BT103" s="200"/>
      <c r="BU103" s="189"/>
    </row>
    <row r="104" spans="5:73" s="3" customFormat="1" ht="13.5" customHeight="1">
      <c r="E104" s="384" t="s">
        <v>153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  <c r="AX104" s="386"/>
      <c r="AY104" s="319" t="s">
        <v>154</v>
      </c>
      <c r="AZ104" s="320"/>
      <c r="BA104" s="320"/>
      <c r="BB104" s="321"/>
      <c r="BC104" s="209"/>
      <c r="BD104" s="203"/>
      <c r="BE104" s="203"/>
      <c r="BF104" s="203"/>
      <c r="BG104" s="203"/>
      <c r="BH104" s="203"/>
      <c r="BI104" s="203"/>
      <c r="BJ104" s="203"/>
      <c r="BK104" s="208"/>
      <c r="BL104" s="198"/>
      <c r="BM104" s="199"/>
      <c r="BN104" s="199"/>
      <c r="BO104" s="199"/>
      <c r="BP104" s="199"/>
      <c r="BQ104" s="199"/>
      <c r="BR104" s="199"/>
      <c r="BS104" s="199"/>
      <c r="BT104" s="200"/>
      <c r="BU104" s="189"/>
    </row>
    <row r="105" spans="5:73" s="3" customFormat="1" ht="13.5" customHeight="1">
      <c r="E105" s="301" t="s">
        <v>54</v>
      </c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417">
        <v>1595</v>
      </c>
      <c r="AZ105" s="417"/>
      <c r="BA105" s="417"/>
      <c r="BB105" s="417"/>
      <c r="BC105" s="222">
        <f>BC93+BC94++BC95+BC96+BC97+BC99+BC101+BC102+BC103+BC104</f>
        <v>0</v>
      </c>
      <c r="BD105" s="222"/>
      <c r="BE105" s="222"/>
      <c r="BF105" s="222"/>
      <c r="BG105" s="222"/>
      <c r="BH105" s="222"/>
      <c r="BI105" s="222"/>
      <c r="BJ105" s="222"/>
      <c r="BK105" s="222"/>
      <c r="BL105" s="222">
        <f>BL93+BL94+BL95+BL96+BL97+BL99+BL101+BL102+BL103+BL104</f>
        <v>0</v>
      </c>
      <c r="BM105" s="222"/>
      <c r="BN105" s="222"/>
      <c r="BO105" s="222"/>
      <c r="BP105" s="222"/>
      <c r="BQ105" s="222"/>
      <c r="BR105" s="222"/>
      <c r="BS105" s="222"/>
      <c r="BT105" s="222"/>
      <c r="BU105" s="189"/>
    </row>
    <row r="106" spans="5:73" s="3" customFormat="1" ht="13.5" customHeight="1">
      <c r="E106" s="322" t="s">
        <v>170</v>
      </c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4"/>
      <c r="AY106" s="404">
        <v>1600</v>
      </c>
      <c r="AZ106" s="405"/>
      <c r="BA106" s="405"/>
      <c r="BB106" s="406"/>
      <c r="BC106" s="95"/>
      <c r="BD106" s="96"/>
      <c r="BE106" s="96"/>
      <c r="BF106" s="96"/>
      <c r="BG106" s="96"/>
      <c r="BH106" s="96"/>
      <c r="BI106" s="96"/>
      <c r="BJ106" s="96"/>
      <c r="BK106" s="97"/>
      <c r="BL106" s="95"/>
      <c r="BM106" s="96"/>
      <c r="BN106" s="96"/>
      <c r="BO106" s="96"/>
      <c r="BP106" s="96"/>
      <c r="BQ106" s="96"/>
      <c r="BR106" s="96"/>
      <c r="BS106" s="96"/>
      <c r="BT106" s="97"/>
      <c r="BU106" s="189"/>
    </row>
    <row r="107" spans="5:73" s="3" customFormat="1" ht="13.5" customHeight="1">
      <c r="E107" s="401" t="s">
        <v>70</v>
      </c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2"/>
      <c r="AV107" s="402"/>
      <c r="AW107" s="402"/>
      <c r="AX107" s="403"/>
      <c r="AY107" s="407"/>
      <c r="AZ107" s="408"/>
      <c r="BA107" s="408"/>
      <c r="BB107" s="409"/>
      <c r="BC107" s="219"/>
      <c r="BD107" s="220"/>
      <c r="BE107" s="220"/>
      <c r="BF107" s="220"/>
      <c r="BG107" s="220"/>
      <c r="BH107" s="220"/>
      <c r="BI107" s="220"/>
      <c r="BJ107" s="220"/>
      <c r="BK107" s="221"/>
      <c r="BL107" s="219"/>
      <c r="BM107" s="220"/>
      <c r="BN107" s="220"/>
      <c r="BO107" s="220"/>
      <c r="BP107" s="220"/>
      <c r="BQ107" s="220"/>
      <c r="BR107" s="220"/>
      <c r="BS107" s="220"/>
      <c r="BT107" s="221"/>
      <c r="BU107" s="189"/>
    </row>
    <row r="108" spans="5:73" s="3" customFormat="1" ht="13.5" customHeight="1">
      <c r="E108" s="384" t="s">
        <v>156</v>
      </c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85"/>
      <c r="AA108" s="385"/>
      <c r="AB108" s="385"/>
      <c r="AC108" s="385"/>
      <c r="AD108" s="385"/>
      <c r="AE108" s="385"/>
      <c r="AF108" s="385"/>
      <c r="AG108" s="385"/>
      <c r="AH108" s="385"/>
      <c r="AI108" s="385"/>
      <c r="AJ108" s="385"/>
      <c r="AK108" s="385"/>
      <c r="AL108" s="385"/>
      <c r="AM108" s="385"/>
      <c r="AN108" s="385"/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386"/>
      <c r="AY108" s="316" t="s">
        <v>155</v>
      </c>
      <c r="AZ108" s="317"/>
      <c r="BA108" s="317"/>
      <c r="BB108" s="318"/>
      <c r="BC108" s="216"/>
      <c r="BD108" s="217"/>
      <c r="BE108" s="217"/>
      <c r="BF108" s="217"/>
      <c r="BG108" s="217"/>
      <c r="BH108" s="217"/>
      <c r="BI108" s="217"/>
      <c r="BJ108" s="217"/>
      <c r="BK108" s="218"/>
      <c r="BL108" s="216"/>
      <c r="BM108" s="217"/>
      <c r="BN108" s="217"/>
      <c r="BO108" s="217"/>
      <c r="BP108" s="217"/>
      <c r="BQ108" s="217"/>
      <c r="BR108" s="217"/>
      <c r="BS108" s="217"/>
      <c r="BT108" s="218"/>
      <c r="BU108" s="189"/>
    </row>
    <row r="109" spans="5:73" s="3" customFormat="1" ht="13.5" customHeight="1">
      <c r="E109" s="361" t="s">
        <v>71</v>
      </c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13" t="s">
        <v>87</v>
      </c>
      <c r="AZ109" s="314"/>
      <c r="BA109" s="314"/>
      <c r="BB109" s="314"/>
      <c r="BC109" s="95"/>
      <c r="BD109" s="96"/>
      <c r="BE109" s="96"/>
      <c r="BF109" s="96"/>
      <c r="BG109" s="96"/>
      <c r="BH109" s="96"/>
      <c r="BI109" s="96"/>
      <c r="BJ109" s="96"/>
      <c r="BK109" s="97"/>
      <c r="BL109" s="100"/>
      <c r="BM109" s="101"/>
      <c r="BN109" s="101"/>
      <c r="BO109" s="101"/>
      <c r="BP109" s="101"/>
      <c r="BQ109" s="101"/>
      <c r="BR109" s="101"/>
      <c r="BS109" s="101"/>
      <c r="BT109" s="102"/>
      <c r="BU109" s="189"/>
    </row>
    <row r="110" spans="5:73" s="3" customFormat="1" ht="13.5" customHeight="1">
      <c r="E110" s="416" t="s">
        <v>72</v>
      </c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AC110" s="416"/>
      <c r="AD110" s="416"/>
      <c r="AE110" s="416"/>
      <c r="AF110" s="416"/>
      <c r="AG110" s="416"/>
      <c r="AH110" s="416"/>
      <c r="AI110" s="416"/>
      <c r="AJ110" s="416"/>
      <c r="AK110" s="416"/>
      <c r="AL110" s="416"/>
      <c r="AM110" s="416"/>
      <c r="AN110" s="416"/>
      <c r="AO110" s="416"/>
      <c r="AP110" s="416"/>
      <c r="AQ110" s="416"/>
      <c r="AR110" s="416"/>
      <c r="AS110" s="416"/>
      <c r="AT110" s="416"/>
      <c r="AU110" s="416"/>
      <c r="AV110" s="416"/>
      <c r="AW110" s="416"/>
      <c r="AX110" s="416"/>
      <c r="AY110" s="315" t="s">
        <v>88</v>
      </c>
      <c r="AZ110" s="315"/>
      <c r="BA110" s="315"/>
      <c r="BB110" s="315"/>
      <c r="BC110" s="418"/>
      <c r="BD110" s="418"/>
      <c r="BE110" s="418"/>
      <c r="BF110" s="418"/>
      <c r="BG110" s="418"/>
      <c r="BH110" s="418"/>
      <c r="BI110" s="418"/>
      <c r="BJ110" s="418"/>
      <c r="BK110" s="418"/>
      <c r="BL110" s="425"/>
      <c r="BM110" s="425"/>
      <c r="BN110" s="425"/>
      <c r="BO110" s="425"/>
      <c r="BP110" s="425"/>
      <c r="BQ110" s="425"/>
      <c r="BR110" s="425"/>
      <c r="BS110" s="425"/>
      <c r="BT110" s="425"/>
      <c r="BU110" s="189"/>
    </row>
    <row r="111" spans="5:82" s="3" customFormat="1" ht="13.5" customHeight="1">
      <c r="E111" s="325" t="s">
        <v>73</v>
      </c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 s="325"/>
      <c r="AD111" s="325"/>
      <c r="AE111" s="325"/>
      <c r="AF111" s="325"/>
      <c r="AG111" s="325"/>
      <c r="AH111" s="325"/>
      <c r="AI111" s="325"/>
      <c r="AJ111" s="325"/>
      <c r="AK111" s="325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12">
        <v>1615</v>
      </c>
      <c r="AZ111" s="312"/>
      <c r="BA111" s="312"/>
      <c r="BB111" s="312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11">
        <v>75</v>
      </c>
      <c r="BM111" s="211"/>
      <c r="BN111" s="211"/>
      <c r="BO111" s="211"/>
      <c r="BP111" s="211"/>
      <c r="BQ111" s="211"/>
      <c r="BR111" s="211"/>
      <c r="BS111" s="211"/>
      <c r="BT111" s="211"/>
      <c r="BU111" s="189"/>
      <c r="BV111" s="183"/>
      <c r="BW111" s="183"/>
      <c r="BX111" s="184"/>
      <c r="BY111" s="183"/>
      <c r="BZ111" s="183"/>
      <c r="CA111" s="183"/>
      <c r="CB111" s="183"/>
      <c r="CC111" s="183"/>
      <c r="CD111" s="183"/>
    </row>
    <row r="112" spans="5:91" s="3" customFormat="1" ht="13.5" customHeight="1">
      <c r="E112" s="325" t="s">
        <v>74</v>
      </c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5"/>
      <c r="AE112" s="325"/>
      <c r="AF112" s="325"/>
      <c r="AG112" s="325"/>
      <c r="AH112" s="325"/>
      <c r="AI112" s="325"/>
      <c r="AJ112" s="325"/>
      <c r="AK112" s="325"/>
      <c r="AL112" s="325"/>
      <c r="AM112" s="325"/>
      <c r="AN112" s="325"/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12">
        <v>1620</v>
      </c>
      <c r="AZ112" s="312"/>
      <c r="BA112" s="312"/>
      <c r="BB112" s="312"/>
      <c r="BC112" s="256">
        <v>209</v>
      </c>
      <c r="BD112" s="256"/>
      <c r="BE112" s="256"/>
      <c r="BF112" s="256"/>
      <c r="BG112" s="256"/>
      <c r="BH112" s="256"/>
      <c r="BI112" s="256"/>
      <c r="BJ112" s="256"/>
      <c r="BK112" s="256"/>
      <c r="BL112" s="211">
        <v>133</v>
      </c>
      <c r="BM112" s="211"/>
      <c r="BN112" s="211"/>
      <c r="BO112" s="211"/>
      <c r="BP112" s="211"/>
      <c r="BQ112" s="211"/>
      <c r="BR112" s="211"/>
      <c r="BS112" s="211"/>
      <c r="BT112" s="211"/>
      <c r="BU112" s="189"/>
      <c r="BV112" s="183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83"/>
      <c r="CG112" s="183"/>
      <c r="CH112" s="183"/>
      <c r="CI112" s="183"/>
      <c r="CJ112" s="183"/>
      <c r="CK112" s="183"/>
      <c r="CL112" s="183"/>
      <c r="CM112" s="183"/>
    </row>
    <row r="113" spans="5:91" s="3" customFormat="1" ht="13.5" customHeight="1">
      <c r="E113" s="325" t="s">
        <v>48</v>
      </c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5"/>
      <c r="AK113" s="325"/>
      <c r="AL113" s="325"/>
      <c r="AM113" s="325"/>
      <c r="AN113" s="325"/>
      <c r="AO113" s="325"/>
      <c r="AP113" s="325"/>
      <c r="AQ113" s="325"/>
      <c r="AR113" s="325"/>
      <c r="AS113" s="325"/>
      <c r="AT113" s="325"/>
      <c r="AU113" s="325"/>
      <c r="AV113" s="325"/>
      <c r="AW113" s="325"/>
      <c r="AX113" s="325"/>
      <c r="AY113" s="312">
        <v>1621</v>
      </c>
      <c r="AZ113" s="312"/>
      <c r="BA113" s="312"/>
      <c r="BB113" s="312"/>
      <c r="BC113" s="256"/>
      <c r="BD113" s="256"/>
      <c r="BE113" s="256"/>
      <c r="BF113" s="256"/>
      <c r="BG113" s="256"/>
      <c r="BH113" s="256"/>
      <c r="BI113" s="256"/>
      <c r="BJ113" s="256"/>
      <c r="BK113" s="256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189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</row>
    <row r="114" spans="5:91" s="3" customFormat="1" ht="13.5" customHeight="1">
      <c r="E114" s="325" t="s">
        <v>75</v>
      </c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12">
        <v>1625</v>
      </c>
      <c r="AZ114" s="312"/>
      <c r="BA114" s="312"/>
      <c r="BB114" s="312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189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</row>
    <row r="115" spans="5:91" s="3" customFormat="1" ht="13.5" customHeight="1">
      <c r="E115" s="325" t="s">
        <v>76</v>
      </c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5"/>
      <c r="AD115" s="325"/>
      <c r="AE115" s="325"/>
      <c r="AF115" s="325"/>
      <c r="AG115" s="325"/>
      <c r="AH115" s="325"/>
      <c r="AI115" s="325"/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12">
        <v>1630</v>
      </c>
      <c r="AZ115" s="312"/>
      <c r="BA115" s="312"/>
      <c r="BB115" s="312"/>
      <c r="BC115" s="256">
        <v>1</v>
      </c>
      <c r="BD115" s="256"/>
      <c r="BE115" s="256"/>
      <c r="BF115" s="256"/>
      <c r="BG115" s="256"/>
      <c r="BH115" s="256"/>
      <c r="BI115" s="256"/>
      <c r="BJ115" s="256"/>
      <c r="BK115" s="256"/>
      <c r="BL115" s="201">
        <v>1</v>
      </c>
      <c r="BM115" s="201"/>
      <c r="BN115" s="201"/>
      <c r="BO115" s="201"/>
      <c r="BP115" s="201"/>
      <c r="BQ115" s="201"/>
      <c r="BR115" s="201"/>
      <c r="BS115" s="201"/>
      <c r="BT115" s="201"/>
      <c r="BU115" s="189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</row>
    <row r="116" spans="5:91" s="3" customFormat="1" ht="13.5" customHeight="1">
      <c r="E116" s="384" t="s">
        <v>161</v>
      </c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  <c r="W116" s="385"/>
      <c r="X116" s="385"/>
      <c r="Y116" s="385"/>
      <c r="Z116" s="385"/>
      <c r="AA116" s="385"/>
      <c r="AB116" s="385"/>
      <c r="AC116" s="385"/>
      <c r="AD116" s="385"/>
      <c r="AE116" s="385"/>
      <c r="AF116" s="385"/>
      <c r="AG116" s="385"/>
      <c r="AH116" s="385"/>
      <c r="AI116" s="385"/>
      <c r="AJ116" s="385"/>
      <c r="AK116" s="385"/>
      <c r="AL116" s="385"/>
      <c r="AM116" s="385"/>
      <c r="AN116" s="385"/>
      <c r="AO116" s="385"/>
      <c r="AP116" s="385"/>
      <c r="AQ116" s="385"/>
      <c r="AR116" s="385"/>
      <c r="AS116" s="385"/>
      <c r="AT116" s="385"/>
      <c r="AU116" s="385"/>
      <c r="AV116" s="385"/>
      <c r="AW116" s="385"/>
      <c r="AX116" s="386"/>
      <c r="AY116" s="319" t="s">
        <v>157</v>
      </c>
      <c r="AZ116" s="320"/>
      <c r="BA116" s="320"/>
      <c r="BB116" s="321"/>
      <c r="BC116" s="209"/>
      <c r="BD116" s="203"/>
      <c r="BE116" s="203"/>
      <c r="BF116" s="203"/>
      <c r="BG116" s="203"/>
      <c r="BH116" s="203"/>
      <c r="BI116" s="203"/>
      <c r="BJ116" s="203"/>
      <c r="BK116" s="208"/>
      <c r="BL116" s="198"/>
      <c r="BM116" s="199"/>
      <c r="BN116" s="199"/>
      <c r="BO116" s="199"/>
      <c r="BP116" s="199"/>
      <c r="BQ116" s="199"/>
      <c r="BR116" s="199"/>
      <c r="BS116" s="199"/>
      <c r="BT116" s="200"/>
      <c r="BU116" s="189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</row>
    <row r="117" spans="5:91" s="3" customFormat="1" ht="13.5" customHeight="1">
      <c r="E117" s="384" t="s">
        <v>162</v>
      </c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85"/>
      <c r="AL117" s="385"/>
      <c r="AM117" s="385"/>
      <c r="AN117" s="385"/>
      <c r="AO117" s="385"/>
      <c r="AP117" s="385"/>
      <c r="AQ117" s="385"/>
      <c r="AR117" s="385"/>
      <c r="AS117" s="385"/>
      <c r="AT117" s="385"/>
      <c r="AU117" s="385"/>
      <c r="AV117" s="385"/>
      <c r="AW117" s="385"/>
      <c r="AX117" s="386"/>
      <c r="AY117" s="319" t="s">
        <v>158</v>
      </c>
      <c r="AZ117" s="320"/>
      <c r="BA117" s="320"/>
      <c r="BB117" s="321"/>
      <c r="BC117" s="209">
        <v>224</v>
      </c>
      <c r="BD117" s="203"/>
      <c r="BE117" s="203"/>
      <c r="BF117" s="203"/>
      <c r="BG117" s="203"/>
      <c r="BH117" s="203"/>
      <c r="BI117" s="203"/>
      <c r="BJ117" s="203"/>
      <c r="BK117" s="208"/>
      <c r="BL117" s="198">
        <v>224</v>
      </c>
      <c r="BM117" s="199"/>
      <c r="BN117" s="199"/>
      <c r="BO117" s="199"/>
      <c r="BP117" s="199"/>
      <c r="BQ117" s="199"/>
      <c r="BR117" s="199"/>
      <c r="BS117" s="199"/>
      <c r="BT117" s="200"/>
      <c r="BU117" s="189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</row>
    <row r="118" spans="5:91" s="3" customFormat="1" ht="13.5" customHeight="1">
      <c r="E118" s="384" t="s">
        <v>163</v>
      </c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6"/>
      <c r="AY118" s="319" t="s">
        <v>159</v>
      </c>
      <c r="AZ118" s="320"/>
      <c r="BA118" s="320"/>
      <c r="BB118" s="321"/>
      <c r="BC118" s="209"/>
      <c r="BD118" s="203"/>
      <c r="BE118" s="203"/>
      <c r="BF118" s="203"/>
      <c r="BG118" s="203"/>
      <c r="BH118" s="203"/>
      <c r="BI118" s="203"/>
      <c r="BJ118" s="203"/>
      <c r="BK118" s="208"/>
      <c r="BL118" s="198"/>
      <c r="BM118" s="199"/>
      <c r="BN118" s="199"/>
      <c r="BO118" s="199"/>
      <c r="BP118" s="199"/>
      <c r="BQ118" s="199"/>
      <c r="BR118" s="199"/>
      <c r="BS118" s="199"/>
      <c r="BT118" s="200"/>
      <c r="BU118" s="189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</row>
    <row r="119" spans="5:91" s="3" customFormat="1" ht="13.5" customHeight="1">
      <c r="E119" s="384" t="s">
        <v>164</v>
      </c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385"/>
      <c r="AT119" s="385"/>
      <c r="AU119" s="385"/>
      <c r="AV119" s="385"/>
      <c r="AW119" s="385"/>
      <c r="AX119" s="386"/>
      <c r="AY119" s="319" t="s">
        <v>160</v>
      </c>
      <c r="AZ119" s="320"/>
      <c r="BA119" s="320"/>
      <c r="BB119" s="321"/>
      <c r="BC119" s="209"/>
      <c r="BD119" s="203"/>
      <c r="BE119" s="203"/>
      <c r="BF119" s="203"/>
      <c r="BG119" s="203"/>
      <c r="BH119" s="203"/>
      <c r="BI119" s="203"/>
      <c r="BJ119" s="203"/>
      <c r="BK119" s="208"/>
      <c r="BL119" s="198"/>
      <c r="BM119" s="199"/>
      <c r="BN119" s="199"/>
      <c r="BO119" s="199"/>
      <c r="BP119" s="199"/>
      <c r="BQ119" s="199"/>
      <c r="BR119" s="199"/>
      <c r="BS119" s="199"/>
      <c r="BT119" s="200"/>
      <c r="BU119" s="189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</row>
    <row r="120" spans="5:91" s="3" customFormat="1" ht="13.5" customHeight="1">
      <c r="E120" s="326" t="s">
        <v>77</v>
      </c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12">
        <v>1660</v>
      </c>
      <c r="AZ120" s="312"/>
      <c r="BA120" s="312"/>
      <c r="BB120" s="312"/>
      <c r="BC120" s="256">
        <v>300</v>
      </c>
      <c r="BD120" s="256"/>
      <c r="BE120" s="256"/>
      <c r="BF120" s="256"/>
      <c r="BG120" s="256"/>
      <c r="BH120" s="256"/>
      <c r="BI120" s="256"/>
      <c r="BJ120" s="256"/>
      <c r="BK120" s="256"/>
      <c r="BL120" s="201">
        <v>282</v>
      </c>
      <c r="BM120" s="201"/>
      <c r="BN120" s="201"/>
      <c r="BO120" s="201"/>
      <c r="BP120" s="201"/>
      <c r="BQ120" s="201"/>
      <c r="BR120" s="201"/>
      <c r="BS120" s="201"/>
      <c r="BT120" s="201"/>
      <c r="BU120" s="189"/>
      <c r="BV120" s="183"/>
      <c r="BW120" s="184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</row>
    <row r="121" spans="5:91" s="3" customFormat="1" ht="13.5" customHeight="1">
      <c r="E121" s="326" t="s">
        <v>78</v>
      </c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12">
        <v>1665</v>
      </c>
      <c r="AZ121" s="312"/>
      <c r="BA121" s="312"/>
      <c r="BB121" s="312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189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</row>
    <row r="122" spans="5:91" s="3" customFormat="1" ht="13.5" customHeight="1">
      <c r="E122" s="384" t="s">
        <v>167</v>
      </c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6"/>
      <c r="AY122" s="319" t="s">
        <v>165</v>
      </c>
      <c r="AZ122" s="320"/>
      <c r="BA122" s="320"/>
      <c r="BB122" s="321"/>
      <c r="BC122" s="209"/>
      <c r="BD122" s="203"/>
      <c r="BE122" s="203"/>
      <c r="BF122" s="203"/>
      <c r="BG122" s="203"/>
      <c r="BH122" s="203"/>
      <c r="BI122" s="203"/>
      <c r="BJ122" s="203"/>
      <c r="BK122" s="208"/>
      <c r="BL122" s="198"/>
      <c r="BM122" s="199"/>
      <c r="BN122" s="199"/>
      <c r="BO122" s="199"/>
      <c r="BP122" s="199"/>
      <c r="BQ122" s="199"/>
      <c r="BR122" s="199"/>
      <c r="BS122" s="199"/>
      <c r="BT122" s="200"/>
      <c r="BU122" s="189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</row>
    <row r="123" spans="5:91" s="3" customFormat="1" ht="13.5" customHeight="1">
      <c r="E123" s="326" t="s">
        <v>79</v>
      </c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12">
        <v>1690</v>
      </c>
      <c r="AZ123" s="312"/>
      <c r="BA123" s="312"/>
      <c r="BB123" s="312"/>
      <c r="BC123" s="204">
        <v>197</v>
      </c>
      <c r="BD123" s="204"/>
      <c r="BE123" s="204"/>
      <c r="BF123" s="204"/>
      <c r="BG123" s="204"/>
      <c r="BH123" s="204"/>
      <c r="BI123" s="204"/>
      <c r="BJ123" s="204"/>
      <c r="BK123" s="204"/>
      <c r="BL123" s="211">
        <v>248</v>
      </c>
      <c r="BM123" s="211"/>
      <c r="BN123" s="211"/>
      <c r="BO123" s="211"/>
      <c r="BP123" s="211"/>
      <c r="BQ123" s="211"/>
      <c r="BR123" s="211"/>
      <c r="BS123" s="211"/>
      <c r="BT123" s="211"/>
      <c r="BU123" s="189"/>
      <c r="BV123" s="183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84"/>
      <c r="CG123" s="183"/>
      <c r="CH123" s="183"/>
      <c r="CI123" s="183"/>
      <c r="CJ123" s="183"/>
      <c r="CK123" s="183"/>
      <c r="CL123" s="183"/>
      <c r="CM123" s="183"/>
    </row>
    <row r="124" spans="5:72" s="3" customFormat="1" ht="13.5" customHeight="1">
      <c r="E124" s="301" t="s">
        <v>80</v>
      </c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257">
        <v>1695</v>
      </c>
      <c r="AZ124" s="257"/>
      <c r="BA124" s="257"/>
      <c r="BB124" s="257"/>
      <c r="BC124" s="210">
        <f>BC107+BC108+BC110+BC111+BC112+BC114+BC115+BC116+BC117+BC118+BC119+BC120+BC121+BC122+BC123</f>
        <v>931</v>
      </c>
      <c r="BD124" s="210"/>
      <c r="BE124" s="210"/>
      <c r="BF124" s="210"/>
      <c r="BG124" s="210"/>
      <c r="BH124" s="210"/>
      <c r="BI124" s="210"/>
      <c r="BJ124" s="210"/>
      <c r="BK124" s="210"/>
      <c r="BL124" s="210">
        <f>BL107+BL108+BL110+BL111+BL112+BL114+BL115+BL116+BL117+BL118+BL119+BL120+BL121+BL122+BL123</f>
        <v>963</v>
      </c>
      <c r="BM124" s="210"/>
      <c r="BN124" s="210"/>
      <c r="BO124" s="210"/>
      <c r="BP124" s="210"/>
      <c r="BQ124" s="210"/>
      <c r="BR124" s="210"/>
      <c r="BS124" s="210"/>
      <c r="BT124" s="210"/>
    </row>
    <row r="125" spans="5:72" s="19" customFormat="1" ht="13.5" customHeight="1">
      <c r="E125" s="363" t="s">
        <v>81</v>
      </c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  <c r="AP125" s="364"/>
      <c r="AQ125" s="364"/>
      <c r="AR125" s="364"/>
      <c r="AS125" s="364"/>
      <c r="AT125" s="364"/>
      <c r="AU125" s="364"/>
      <c r="AV125" s="364"/>
      <c r="AW125" s="364"/>
      <c r="AX125" s="365"/>
      <c r="AY125" s="353">
        <v>1700</v>
      </c>
      <c r="AZ125" s="354"/>
      <c r="BA125" s="354"/>
      <c r="BB125" s="355"/>
      <c r="BC125" s="426"/>
      <c r="BD125" s="427"/>
      <c r="BE125" s="427"/>
      <c r="BF125" s="427"/>
      <c r="BG125" s="427"/>
      <c r="BH125" s="427"/>
      <c r="BI125" s="427"/>
      <c r="BJ125" s="427"/>
      <c r="BK125" s="428"/>
      <c r="BL125" s="419"/>
      <c r="BM125" s="420"/>
      <c r="BN125" s="420"/>
      <c r="BO125" s="420"/>
      <c r="BP125" s="420"/>
      <c r="BQ125" s="420"/>
      <c r="BR125" s="420"/>
      <c r="BS125" s="420"/>
      <c r="BT125" s="421"/>
    </row>
    <row r="126" spans="5:72" s="19" customFormat="1" ht="13.5" customHeight="1">
      <c r="E126" s="366" t="s">
        <v>82</v>
      </c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8"/>
      <c r="AY126" s="356"/>
      <c r="AZ126" s="357"/>
      <c r="BA126" s="357"/>
      <c r="BB126" s="358"/>
      <c r="BC126" s="429"/>
      <c r="BD126" s="430"/>
      <c r="BE126" s="430"/>
      <c r="BF126" s="430"/>
      <c r="BG126" s="430"/>
      <c r="BH126" s="430"/>
      <c r="BI126" s="430"/>
      <c r="BJ126" s="430"/>
      <c r="BK126" s="431"/>
      <c r="BL126" s="422"/>
      <c r="BM126" s="423"/>
      <c r="BN126" s="423"/>
      <c r="BO126" s="423"/>
      <c r="BP126" s="423"/>
      <c r="BQ126" s="423"/>
      <c r="BR126" s="423"/>
      <c r="BS126" s="423"/>
      <c r="BT126" s="424"/>
    </row>
    <row r="127" spans="5:72" s="19" customFormat="1" ht="13.5" customHeight="1">
      <c r="E127" s="369" t="s">
        <v>168</v>
      </c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0"/>
      <c r="AR127" s="370"/>
      <c r="AS127" s="370"/>
      <c r="AT127" s="370"/>
      <c r="AU127" s="370"/>
      <c r="AV127" s="370"/>
      <c r="AW127" s="370"/>
      <c r="AX127" s="371"/>
      <c r="AY127" s="372" t="s">
        <v>166</v>
      </c>
      <c r="AZ127" s="373"/>
      <c r="BA127" s="373"/>
      <c r="BB127" s="374"/>
      <c r="BC127" s="375"/>
      <c r="BD127" s="376"/>
      <c r="BE127" s="376"/>
      <c r="BF127" s="376"/>
      <c r="BG127" s="376"/>
      <c r="BH127" s="376"/>
      <c r="BI127" s="376"/>
      <c r="BJ127" s="376"/>
      <c r="BK127" s="377"/>
      <c r="BL127" s="284"/>
      <c r="BM127" s="285"/>
      <c r="BN127" s="285"/>
      <c r="BO127" s="285"/>
      <c r="BP127" s="285"/>
      <c r="BQ127" s="285"/>
      <c r="BR127" s="285"/>
      <c r="BS127" s="285"/>
      <c r="BT127" s="286"/>
    </row>
    <row r="128" spans="5:72" s="3" customFormat="1" ht="13.5" customHeight="1">
      <c r="E128" s="360" t="s">
        <v>55</v>
      </c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257">
        <v>1900</v>
      </c>
      <c r="AZ128" s="257"/>
      <c r="BA128" s="257"/>
      <c r="BB128" s="257"/>
      <c r="BC128" s="222">
        <f>BC91+BC105+BC124+BC125+BC127</f>
        <v>32934.625</v>
      </c>
      <c r="BD128" s="222"/>
      <c r="BE128" s="222"/>
      <c r="BF128" s="222"/>
      <c r="BG128" s="222"/>
      <c r="BH128" s="222"/>
      <c r="BI128" s="222"/>
      <c r="BJ128" s="222"/>
      <c r="BK128" s="222"/>
      <c r="BL128" s="222">
        <f>BL91+BL105+BL124+BL125+BL127</f>
        <v>32887.625</v>
      </c>
      <c r="BM128" s="222"/>
      <c r="BN128" s="222"/>
      <c r="BO128" s="222"/>
      <c r="BP128" s="222"/>
      <c r="BQ128" s="222"/>
      <c r="BR128" s="222"/>
      <c r="BS128" s="222"/>
      <c r="BT128" s="222"/>
    </row>
    <row r="129" spans="5:19" s="3" customFormat="1" ht="6.75" customHeight="1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5:77" s="15" customFormat="1" ht="13.5" customHeight="1">
      <c r="E130" s="359" t="s">
        <v>84</v>
      </c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17"/>
      <c r="AJ130" s="17"/>
      <c r="AK130" s="17"/>
      <c r="AL130" s="436" t="s">
        <v>390</v>
      </c>
      <c r="AM130" s="436"/>
      <c r="AN130" s="436"/>
      <c r="AO130" s="436"/>
      <c r="AP130" s="436"/>
      <c r="AQ130" s="436"/>
      <c r="AR130" s="436"/>
      <c r="AS130" s="436"/>
      <c r="AT130" s="436"/>
      <c r="AU130" s="436"/>
      <c r="AV130" s="436"/>
      <c r="AW130" s="436"/>
      <c r="AX130" s="436"/>
      <c r="AY130" s="436"/>
      <c r="AZ130" s="436"/>
      <c r="BA130" s="436"/>
      <c r="BB130" s="436"/>
      <c r="BC130" s="436"/>
      <c r="BD130" s="436"/>
      <c r="BE130" s="436"/>
      <c r="BF130" s="436"/>
      <c r="BG130" s="436"/>
      <c r="BH130" s="436"/>
      <c r="BI130" s="436"/>
      <c r="BJ130" s="436"/>
      <c r="BK130" s="436"/>
      <c r="BL130" s="196"/>
      <c r="BM130" s="196"/>
      <c r="BN130" s="196"/>
      <c r="BO130" s="196"/>
      <c r="BP130" s="196"/>
      <c r="BQ130" s="196"/>
      <c r="BR130" s="196"/>
      <c r="BS130" s="196"/>
      <c r="BT130" s="196"/>
      <c r="BX130" s="16"/>
      <c r="BY130" s="16"/>
    </row>
    <row r="131" spans="5:77" s="15" customFormat="1" ht="8.25" customHeight="1">
      <c r="E131" s="39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BX131" s="16"/>
      <c r="BY131" s="16"/>
    </row>
    <row r="132" spans="5:77" s="15" customFormat="1" ht="13.5" customHeight="1">
      <c r="E132" s="205" t="s">
        <v>85</v>
      </c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6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17"/>
      <c r="AJ132" s="17"/>
      <c r="AK132" s="17"/>
      <c r="AL132" s="436" t="s">
        <v>391</v>
      </c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  <c r="AW132" s="436"/>
      <c r="AX132" s="436"/>
      <c r="AY132" s="436"/>
      <c r="AZ132" s="436"/>
      <c r="BA132" s="436"/>
      <c r="BB132" s="436"/>
      <c r="BC132" s="436"/>
      <c r="BD132" s="436"/>
      <c r="BE132" s="436"/>
      <c r="BF132" s="436"/>
      <c r="BG132" s="436"/>
      <c r="BH132" s="436"/>
      <c r="BI132" s="436"/>
      <c r="BJ132" s="436"/>
      <c r="BK132" s="436"/>
      <c r="BX132" s="16"/>
      <c r="BY132" s="16"/>
    </row>
    <row r="133" spans="5:19" s="3" customFormat="1" ht="8.25" customHeight="1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5:48" s="3" customFormat="1" ht="30" customHeight="1">
      <c r="E134" s="352" t="s">
        <v>86</v>
      </c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</row>
    <row r="135" s="3" customFormat="1" ht="5.25" customHeight="1">
      <c r="E135" s="1"/>
    </row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</sheetData>
  <sheetProtection/>
  <mergeCells count="466">
    <mergeCell ref="AL130:BK130"/>
    <mergeCell ref="AL132:BK132"/>
    <mergeCell ref="AY118:BB118"/>
    <mergeCell ref="E117:AX117"/>
    <mergeCell ref="AY119:BB119"/>
    <mergeCell ref="BL83:BT83"/>
    <mergeCell ref="BL85:BT85"/>
    <mergeCell ref="BC85:BK85"/>
    <mergeCell ref="BC91:BK91"/>
    <mergeCell ref="BL93:BT93"/>
    <mergeCell ref="BC94:BK94"/>
    <mergeCell ref="BC81:BK81"/>
    <mergeCell ref="E122:AX122"/>
    <mergeCell ref="BC122:BK122"/>
    <mergeCell ref="BL122:BT122"/>
    <mergeCell ref="AY116:BB116"/>
    <mergeCell ref="E118:AX118"/>
    <mergeCell ref="BL119:BT119"/>
    <mergeCell ref="BL118:BT118"/>
    <mergeCell ref="AY117:BB117"/>
    <mergeCell ref="E15:BF15"/>
    <mergeCell ref="E16:BF16"/>
    <mergeCell ref="BD87:BJ87"/>
    <mergeCell ref="BM87:BS87"/>
    <mergeCell ref="BL70:BT70"/>
    <mergeCell ref="BL91:BT91"/>
    <mergeCell ref="BL81:BT81"/>
    <mergeCell ref="AY88:BB88"/>
    <mergeCell ref="AY90:BB90"/>
    <mergeCell ref="E90:AX90"/>
    <mergeCell ref="BC99:BK99"/>
    <mergeCell ref="BL123:BT123"/>
    <mergeCell ref="BL125:BT126"/>
    <mergeCell ref="BL117:BT117"/>
    <mergeCell ref="BL121:BT121"/>
    <mergeCell ref="BL120:BT120"/>
    <mergeCell ref="BL116:BT116"/>
    <mergeCell ref="BL110:BT110"/>
    <mergeCell ref="BC125:BK126"/>
    <mergeCell ref="BC103:BK103"/>
    <mergeCell ref="BC118:BK118"/>
    <mergeCell ref="BC111:BK111"/>
    <mergeCell ref="BC112:BK112"/>
    <mergeCell ref="BC117:BK117"/>
    <mergeCell ref="BL105:BT105"/>
    <mergeCell ref="BC110:BK110"/>
    <mergeCell ref="BC108:BK108"/>
    <mergeCell ref="BC105:BK105"/>
    <mergeCell ref="AY104:BB104"/>
    <mergeCell ref="E110:AX110"/>
    <mergeCell ref="AY102:BB102"/>
    <mergeCell ref="E108:AX108"/>
    <mergeCell ref="E106:AX106"/>
    <mergeCell ref="AY105:BB105"/>
    <mergeCell ref="E105:AX105"/>
    <mergeCell ref="AY92:BB93"/>
    <mergeCell ref="AY96:BB96"/>
    <mergeCell ref="AY97:BB97"/>
    <mergeCell ref="AY98:BB98"/>
    <mergeCell ref="AY99:BB99"/>
    <mergeCell ref="E93:AX93"/>
    <mergeCell ref="AY94:BB94"/>
    <mergeCell ref="E94:AX94"/>
    <mergeCell ref="E99:AX99"/>
    <mergeCell ref="E98:AX98"/>
    <mergeCell ref="E100:AX100"/>
    <mergeCell ref="AY101:BB101"/>
    <mergeCell ref="AY100:BB100"/>
    <mergeCell ref="E107:AX107"/>
    <mergeCell ref="AY106:BB107"/>
    <mergeCell ref="E101:AX101"/>
    <mergeCell ref="E104:AX104"/>
    <mergeCell ref="E103:AX103"/>
    <mergeCell ref="E102:AX102"/>
    <mergeCell ref="AY103:BB103"/>
    <mergeCell ref="BC82:BK82"/>
    <mergeCell ref="BL76:BT77"/>
    <mergeCell ref="BC76:BK77"/>
    <mergeCell ref="BL64:BT64"/>
    <mergeCell ref="BL80:BT80"/>
    <mergeCell ref="AY69:BB69"/>
    <mergeCell ref="AY72:BB72"/>
    <mergeCell ref="AY81:BB81"/>
    <mergeCell ref="AY78:BB78"/>
    <mergeCell ref="BC78:BK78"/>
    <mergeCell ref="BL73:BT73"/>
    <mergeCell ref="BL74:BT74"/>
    <mergeCell ref="BL78:BT78"/>
    <mergeCell ref="BC70:BK70"/>
    <mergeCell ref="BC67:BK67"/>
    <mergeCell ref="BC74:BK74"/>
    <mergeCell ref="BC53:BK53"/>
    <mergeCell ref="BL69:BT69"/>
    <mergeCell ref="BL71:BT71"/>
    <mergeCell ref="BL72:BT72"/>
    <mergeCell ref="BL67:BT67"/>
    <mergeCell ref="BC69:BK69"/>
    <mergeCell ref="BC71:BK71"/>
    <mergeCell ref="BC72:BK72"/>
    <mergeCell ref="BL61:BT61"/>
    <mergeCell ref="BL63:BT63"/>
    <mergeCell ref="BC40:BK40"/>
    <mergeCell ref="AY67:BB67"/>
    <mergeCell ref="AY68:BB68"/>
    <mergeCell ref="BL68:BT68"/>
    <mergeCell ref="BC68:BK68"/>
    <mergeCell ref="BL53:BT53"/>
    <mergeCell ref="BL55:BT55"/>
    <mergeCell ref="BC56:BK56"/>
    <mergeCell ref="BC55:BK55"/>
    <mergeCell ref="BL56:BT56"/>
    <mergeCell ref="BL30:BT30"/>
    <mergeCell ref="BL52:BT52"/>
    <mergeCell ref="BL43:BT43"/>
    <mergeCell ref="BL37:BT37"/>
    <mergeCell ref="BC37:BK37"/>
    <mergeCell ref="BL42:BT42"/>
    <mergeCell ref="BC39:BK39"/>
    <mergeCell ref="BL39:BT39"/>
    <mergeCell ref="BL40:BT40"/>
    <mergeCell ref="BL41:BT41"/>
    <mergeCell ref="BL36:BT36"/>
    <mergeCell ref="AY31:BB31"/>
    <mergeCell ref="AY32:BB32"/>
    <mergeCell ref="BL32:BT32"/>
    <mergeCell ref="BL26:BT26"/>
    <mergeCell ref="BL27:BT27"/>
    <mergeCell ref="BL28:BT28"/>
    <mergeCell ref="BC26:BK26"/>
    <mergeCell ref="BL35:BT35"/>
    <mergeCell ref="BC30:BK30"/>
    <mergeCell ref="BL31:BT31"/>
    <mergeCell ref="BC34:BK34"/>
    <mergeCell ref="BC27:BK27"/>
    <mergeCell ref="BC29:BK29"/>
    <mergeCell ref="AY40:BB40"/>
    <mergeCell ref="BC31:BK31"/>
    <mergeCell ref="BL34:BT34"/>
    <mergeCell ref="BL33:BT33"/>
    <mergeCell ref="BC36:BK36"/>
    <mergeCell ref="AY30:BB30"/>
    <mergeCell ref="BC28:BK28"/>
    <mergeCell ref="AY37:BB37"/>
    <mergeCell ref="AY36:BB36"/>
    <mergeCell ref="BC35:BK35"/>
    <mergeCell ref="AY35:BB35"/>
    <mergeCell ref="BC25:BK25"/>
    <mergeCell ref="AY34:BB34"/>
    <mergeCell ref="AY33:BB33"/>
    <mergeCell ref="BC33:BK33"/>
    <mergeCell ref="BC32:BK32"/>
    <mergeCell ref="AY95:BB95"/>
    <mergeCell ref="AY22:BB22"/>
    <mergeCell ref="AY23:BB23"/>
    <mergeCell ref="AY27:BB27"/>
    <mergeCell ref="AY28:BB28"/>
    <mergeCell ref="AY29:BB29"/>
    <mergeCell ref="AY50:BB50"/>
    <mergeCell ref="AY24:BB25"/>
    <mergeCell ref="AY26:BB26"/>
    <mergeCell ref="AY41:BB41"/>
    <mergeCell ref="AY73:BB73"/>
    <mergeCell ref="E114:AX114"/>
    <mergeCell ref="E115:AX115"/>
    <mergeCell ref="E116:AX116"/>
    <mergeCell ref="E119:AX119"/>
    <mergeCell ref="AY83:BB83"/>
    <mergeCell ref="AY86:BB86"/>
    <mergeCell ref="E97:AX97"/>
    <mergeCell ref="E95:AX95"/>
    <mergeCell ref="E96:AX96"/>
    <mergeCell ref="BL46:BT46"/>
    <mergeCell ref="BL47:BT47"/>
    <mergeCell ref="BC49:BK49"/>
    <mergeCell ref="BL49:BT49"/>
    <mergeCell ref="BC80:BK80"/>
    <mergeCell ref="E43:AX43"/>
    <mergeCell ref="BC43:BK43"/>
    <mergeCell ref="AY45:BB45"/>
    <mergeCell ref="AY44:BB44"/>
    <mergeCell ref="AY43:BB43"/>
    <mergeCell ref="BL51:BT51"/>
    <mergeCell ref="BL50:BT50"/>
    <mergeCell ref="BC51:BK51"/>
    <mergeCell ref="BC128:BK128"/>
    <mergeCell ref="E125:AX125"/>
    <mergeCell ref="E126:AX126"/>
    <mergeCell ref="E127:AX127"/>
    <mergeCell ref="AY127:BB127"/>
    <mergeCell ref="BC127:BK127"/>
    <mergeCell ref="AY128:BB128"/>
    <mergeCell ref="E134:AV134"/>
    <mergeCell ref="AY125:BB126"/>
    <mergeCell ref="E130:S130"/>
    <mergeCell ref="T130:AH130"/>
    <mergeCell ref="E89:AX89"/>
    <mergeCell ref="E121:AX121"/>
    <mergeCell ref="E123:AX123"/>
    <mergeCell ref="E124:AX124"/>
    <mergeCell ref="E128:AX128"/>
    <mergeCell ref="E109:AX109"/>
    <mergeCell ref="AR1:BT1"/>
    <mergeCell ref="AR2:BT2"/>
    <mergeCell ref="AR3:BT3"/>
    <mergeCell ref="AY38:BB39"/>
    <mergeCell ref="E27:AX27"/>
    <mergeCell ref="E28:AX28"/>
    <mergeCell ref="E30:AX30"/>
    <mergeCell ref="E31:AX31"/>
    <mergeCell ref="E22:AX22"/>
    <mergeCell ref="BL29:BT29"/>
    <mergeCell ref="E23:AX23"/>
    <mergeCell ref="BL104:BT104"/>
    <mergeCell ref="BL103:BT103"/>
    <mergeCell ref="BL102:BT102"/>
    <mergeCell ref="AY79:BB80"/>
    <mergeCell ref="BL100:BT100"/>
    <mergeCell ref="BL101:BT101"/>
    <mergeCell ref="BL95:BT95"/>
    <mergeCell ref="BL96:BT96"/>
    <mergeCell ref="BL97:BT97"/>
    <mergeCell ref="E68:AX68"/>
    <mergeCell ref="E67:AX67"/>
    <mergeCell ref="E70:AX70"/>
    <mergeCell ref="AY70:BB70"/>
    <mergeCell ref="AY66:BB66"/>
    <mergeCell ref="AY61:BB61"/>
    <mergeCell ref="AY63:BB63"/>
    <mergeCell ref="AY62:BB62"/>
    <mergeCell ref="E62:AX62"/>
    <mergeCell ref="AY64:BB64"/>
    <mergeCell ref="E24:AX24"/>
    <mergeCell ref="E25:AX25"/>
    <mergeCell ref="E26:AX26"/>
    <mergeCell ref="E57:AX57"/>
    <mergeCell ref="E53:AX53"/>
    <mergeCell ref="E52:AX52"/>
    <mergeCell ref="E32:AX32"/>
    <mergeCell ref="E36:AX36"/>
    <mergeCell ref="E35:AX35"/>
    <mergeCell ref="E55:AX55"/>
    <mergeCell ref="E48:AX48"/>
    <mergeCell ref="E49:AX49"/>
    <mergeCell ref="E54:AX54"/>
    <mergeCell ref="E80:AX80"/>
    <mergeCell ref="E79:AX79"/>
    <mergeCell ref="E74:AX74"/>
    <mergeCell ref="E72:AX72"/>
    <mergeCell ref="E78:AX78"/>
    <mergeCell ref="E71:AX71"/>
    <mergeCell ref="E76:AX77"/>
    <mergeCell ref="AY124:BB124"/>
    <mergeCell ref="AY123:BB123"/>
    <mergeCell ref="AY120:BB120"/>
    <mergeCell ref="AY122:BB122"/>
    <mergeCell ref="AY121:BB121"/>
    <mergeCell ref="E92:AX92"/>
    <mergeCell ref="E111:AX111"/>
    <mergeCell ref="E112:AX112"/>
    <mergeCell ref="E113:AX113"/>
    <mergeCell ref="E120:AX120"/>
    <mergeCell ref="AY113:BB113"/>
    <mergeCell ref="AY115:BB115"/>
    <mergeCell ref="AY109:BB109"/>
    <mergeCell ref="AY110:BB110"/>
    <mergeCell ref="AY108:BB108"/>
    <mergeCell ref="AY111:BB111"/>
    <mergeCell ref="AY112:BB112"/>
    <mergeCell ref="AY114:BB114"/>
    <mergeCell ref="E88:AX88"/>
    <mergeCell ref="E82:AX82"/>
    <mergeCell ref="E91:AX91"/>
    <mergeCell ref="AY82:BB82"/>
    <mergeCell ref="E87:AX87"/>
    <mergeCell ref="E81:AX81"/>
    <mergeCell ref="E84:AX84"/>
    <mergeCell ref="E83:AX83"/>
    <mergeCell ref="E73:AX73"/>
    <mergeCell ref="AY87:BB87"/>
    <mergeCell ref="E85:AX85"/>
    <mergeCell ref="E86:AX86"/>
    <mergeCell ref="E64:AX64"/>
    <mergeCell ref="AY84:BB84"/>
    <mergeCell ref="AY76:BB77"/>
    <mergeCell ref="AY74:BB74"/>
    <mergeCell ref="E69:AX69"/>
    <mergeCell ref="E65:AX65"/>
    <mergeCell ref="E34:AX34"/>
    <mergeCell ref="E46:AX46"/>
    <mergeCell ref="E47:AX47"/>
    <mergeCell ref="E39:AX39"/>
    <mergeCell ref="E45:AX45"/>
    <mergeCell ref="E37:AX37"/>
    <mergeCell ref="E40:AX40"/>
    <mergeCell ref="E38:AX38"/>
    <mergeCell ref="E41:AX41"/>
    <mergeCell ref="E42:AX42"/>
    <mergeCell ref="E63:AX63"/>
    <mergeCell ref="E56:AX56"/>
    <mergeCell ref="E58:AX58"/>
    <mergeCell ref="E61:AX61"/>
    <mergeCell ref="AY53:BB53"/>
    <mergeCell ref="AY54:BB54"/>
    <mergeCell ref="AY57:BB57"/>
    <mergeCell ref="AY60:BB60"/>
    <mergeCell ref="AY56:BB56"/>
    <mergeCell ref="AY55:BB55"/>
    <mergeCell ref="AY71:BB71"/>
    <mergeCell ref="E66:AX66"/>
    <mergeCell ref="BL66:BT66"/>
    <mergeCell ref="BL111:BT111"/>
    <mergeCell ref="BL107:BT107"/>
    <mergeCell ref="BL108:BT108"/>
    <mergeCell ref="AY89:BB89"/>
    <mergeCell ref="AY91:BB91"/>
    <mergeCell ref="BC104:BK104"/>
    <mergeCell ref="AY85:BB85"/>
    <mergeCell ref="BL128:BT128"/>
    <mergeCell ref="BL112:BT112"/>
    <mergeCell ref="BL113:BT113"/>
    <mergeCell ref="BL114:BT114"/>
    <mergeCell ref="BL115:BT115"/>
    <mergeCell ref="BL124:BT124"/>
    <mergeCell ref="BL127:BT127"/>
    <mergeCell ref="BS88:BT88"/>
    <mergeCell ref="BS89:BT89"/>
    <mergeCell ref="BL90:BT90"/>
    <mergeCell ref="BL88:BM88"/>
    <mergeCell ref="BN89:BR89"/>
    <mergeCell ref="BL89:BM89"/>
    <mergeCell ref="BN88:BR88"/>
    <mergeCell ref="BC90:BK90"/>
    <mergeCell ref="BL94:BT94"/>
    <mergeCell ref="BC101:BK101"/>
    <mergeCell ref="BC121:BK121"/>
    <mergeCell ref="BC95:BK95"/>
    <mergeCell ref="BC96:BK96"/>
    <mergeCell ref="BC113:BK113"/>
    <mergeCell ref="BC114:BK114"/>
    <mergeCell ref="BC115:BK115"/>
    <mergeCell ref="BC97:BK97"/>
    <mergeCell ref="BC98:BK98"/>
    <mergeCell ref="BC100:BK100"/>
    <mergeCell ref="E13:BU13"/>
    <mergeCell ref="BC120:BK120"/>
    <mergeCell ref="BC93:BK93"/>
    <mergeCell ref="BC88:BD88"/>
    <mergeCell ref="BC60:BK60"/>
    <mergeCell ref="BC116:BK116"/>
    <mergeCell ref="BC119:BK119"/>
    <mergeCell ref="BC107:BK107"/>
    <mergeCell ref="BC102:BK102"/>
    <mergeCell ref="E14:BN14"/>
    <mergeCell ref="E11:V11"/>
    <mergeCell ref="AD19:AE19"/>
    <mergeCell ref="O12:BN12"/>
    <mergeCell ref="E18:BU18"/>
    <mergeCell ref="AF19:AP19"/>
    <mergeCell ref="E12:N12"/>
    <mergeCell ref="AQ19:AR19"/>
    <mergeCell ref="AS19:AT19"/>
    <mergeCell ref="BD8:BL8"/>
    <mergeCell ref="L8:BC8"/>
    <mergeCell ref="E10:T10"/>
    <mergeCell ref="E9:AE9"/>
    <mergeCell ref="U10:BC10"/>
    <mergeCell ref="W11:BN11"/>
    <mergeCell ref="BD9:BL9"/>
    <mergeCell ref="AF9:BC9"/>
    <mergeCell ref="BD10:BL10"/>
    <mergeCell ref="AY65:BB65"/>
    <mergeCell ref="AY42:BB42"/>
    <mergeCell ref="BC61:BK61"/>
    <mergeCell ref="AY46:BB46"/>
    <mergeCell ref="AY47:BB47"/>
    <mergeCell ref="BC62:BK62"/>
    <mergeCell ref="AY48:BB49"/>
    <mergeCell ref="AY58:BB59"/>
    <mergeCell ref="AY52:BB52"/>
    <mergeCell ref="AY51:BB51"/>
    <mergeCell ref="BL62:BT62"/>
    <mergeCell ref="BL59:BT59"/>
    <mergeCell ref="AU20:BB20"/>
    <mergeCell ref="E59:AX59"/>
    <mergeCell ref="E44:AX44"/>
    <mergeCell ref="E60:AX60"/>
    <mergeCell ref="E51:AX51"/>
    <mergeCell ref="BL25:BT25"/>
    <mergeCell ref="BL22:BT22"/>
    <mergeCell ref="BC22:BK22"/>
    <mergeCell ref="BM16:BU16"/>
    <mergeCell ref="BL20:BT20"/>
    <mergeCell ref="E6:BL6"/>
    <mergeCell ref="BM10:BU10"/>
    <mergeCell ref="BM15:BU15"/>
    <mergeCell ref="E7:M7"/>
    <mergeCell ref="E8:K8"/>
    <mergeCell ref="N7:BC7"/>
    <mergeCell ref="BD7:BL7"/>
    <mergeCell ref="AU19:AX19"/>
    <mergeCell ref="BC20:BK20"/>
    <mergeCell ref="BC50:BK50"/>
    <mergeCell ref="E29:AX29"/>
    <mergeCell ref="BC23:BK23"/>
    <mergeCell ref="BL23:BT23"/>
    <mergeCell ref="BL45:BT45"/>
    <mergeCell ref="BL44:BT44"/>
    <mergeCell ref="BC45:BK45"/>
    <mergeCell ref="E50:AX50"/>
    <mergeCell ref="E33:AX33"/>
    <mergeCell ref="BC65:BK65"/>
    <mergeCell ref="BL54:BT54"/>
    <mergeCell ref="BC63:BK63"/>
    <mergeCell ref="BM5:BU5"/>
    <mergeCell ref="BM7:BU7"/>
    <mergeCell ref="BM8:BU8"/>
    <mergeCell ref="BM9:BU9"/>
    <mergeCell ref="BS6:BU6"/>
    <mergeCell ref="BM6:BO6"/>
    <mergeCell ref="BP6:BR6"/>
    <mergeCell ref="BC64:BK64"/>
    <mergeCell ref="BC41:BK41"/>
    <mergeCell ref="BC42:BK42"/>
    <mergeCell ref="BC54:BK54"/>
    <mergeCell ref="BC57:BK57"/>
    <mergeCell ref="BC59:BK59"/>
    <mergeCell ref="BC46:BK46"/>
    <mergeCell ref="BC47:BK47"/>
    <mergeCell ref="BC44:BK44"/>
    <mergeCell ref="BC52:BK52"/>
    <mergeCell ref="BL60:BT60"/>
    <mergeCell ref="BC66:BK66"/>
    <mergeCell ref="BL57:BT57"/>
    <mergeCell ref="BC86:BK86"/>
    <mergeCell ref="BC83:BK83"/>
    <mergeCell ref="BL82:BT82"/>
    <mergeCell ref="BL86:BT86"/>
    <mergeCell ref="BL84:BT84"/>
    <mergeCell ref="BC84:BK84"/>
    <mergeCell ref="BL65:BT65"/>
    <mergeCell ref="BE88:BI88"/>
    <mergeCell ref="BC73:BK73"/>
    <mergeCell ref="E132:S132"/>
    <mergeCell ref="T132:AH132"/>
    <mergeCell ref="BJ88:BK88"/>
    <mergeCell ref="BC89:BD89"/>
    <mergeCell ref="BE89:BI89"/>
    <mergeCell ref="BJ89:BK89"/>
    <mergeCell ref="BC123:BK123"/>
    <mergeCell ref="BC124:BK124"/>
    <mergeCell ref="BX30:CG30"/>
    <mergeCell ref="BX31:CG31"/>
    <mergeCell ref="CA50:CK50"/>
    <mergeCell ref="CB59:CN59"/>
    <mergeCell ref="CB71:CN71"/>
    <mergeCell ref="CB61:CN61"/>
    <mergeCell ref="BZ88:CK88"/>
    <mergeCell ref="BZ89:CK89"/>
    <mergeCell ref="BZ90:CK90"/>
    <mergeCell ref="CB69:CN69"/>
    <mergeCell ref="BL130:BT130"/>
    <mergeCell ref="BW112:CE112"/>
    <mergeCell ref="BW123:CE123"/>
    <mergeCell ref="BX87:CL87"/>
    <mergeCell ref="BL98:BT98"/>
    <mergeCell ref="BL99:BT99"/>
  </mergeCells>
  <printOptions/>
  <pageMargins left="0.8267716535433072" right="0.3937007874015748" top="0.3937007874015748" bottom="0.3937007874015748" header="0.11811023622047245" footer="0.11811023622047245"/>
  <pageSetup blackAndWhite="1" fitToHeight="2" fitToWidth="1" horizontalDpi="600" verticalDpi="600" orientation="portrait" paperSize="9" scale="76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0"/>
  <sheetViews>
    <sheetView showGridLines="0" showZeros="0" zoomScalePageLayoutView="0" workbookViewId="0" topLeftCell="C57">
      <selection activeCell="CE79" sqref="CE79"/>
    </sheetView>
  </sheetViews>
  <sheetFormatPr defaultColWidth="1.83203125" defaultRowHeight="12.75"/>
  <cols>
    <col min="1" max="50" width="1.5" style="2" customWidth="1"/>
    <col min="51" max="70" width="1.5" style="104" customWidth="1"/>
    <col min="71" max="125" width="1.5" style="2" customWidth="1"/>
    <col min="126" max="16384" width="1.83203125" style="2" customWidth="1"/>
  </cols>
  <sheetData>
    <row r="1" ht="6" customHeight="1"/>
    <row r="2" spans="3:70" ht="13.5" customHeight="1">
      <c r="C2" s="41"/>
      <c r="D2" s="41"/>
      <c r="BJ2" s="450" t="s">
        <v>3</v>
      </c>
      <c r="BK2" s="442"/>
      <c r="BL2" s="442"/>
      <c r="BM2" s="442"/>
      <c r="BN2" s="442"/>
      <c r="BO2" s="442"/>
      <c r="BP2" s="442"/>
      <c r="BQ2" s="442"/>
      <c r="BR2" s="451"/>
    </row>
    <row r="3" spans="3:70" ht="13.5" customHeight="1">
      <c r="C3" s="508" t="s">
        <v>4</v>
      </c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13" t="str">
        <f>'Ф1'!BM6</f>
        <v>2017</v>
      </c>
      <c r="BK3" s="514"/>
      <c r="BL3" s="515"/>
      <c r="BM3" s="439" t="str">
        <f>'Ф1'!BP6</f>
        <v>01</v>
      </c>
      <c r="BN3" s="439"/>
      <c r="BO3" s="439"/>
      <c r="BP3" s="439" t="str">
        <f>'Ф1'!BS6</f>
        <v>01</v>
      </c>
      <c r="BQ3" s="439"/>
      <c r="BR3" s="439"/>
    </row>
    <row r="4" spans="3:70" ht="55.5" customHeight="1">
      <c r="C4" s="511" t="s">
        <v>12</v>
      </c>
      <c r="D4" s="511"/>
      <c r="E4" s="511"/>
      <c r="F4" s="511"/>
      <c r="G4" s="511"/>
      <c r="H4" s="511"/>
      <c r="I4" s="511"/>
      <c r="J4" s="511"/>
      <c r="K4" s="511"/>
      <c r="L4" s="267" t="str">
        <f>'Ф1'!N7</f>
        <v>Публічне акціонерне товариство "КИЇВМЕТАЛОПРОМ"</v>
      </c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BA4" s="509" t="s">
        <v>5</v>
      </c>
      <c r="BB4" s="509"/>
      <c r="BC4" s="509"/>
      <c r="BD4" s="509"/>
      <c r="BE4" s="509"/>
      <c r="BF4" s="509"/>
      <c r="BG4" s="509"/>
      <c r="BH4" s="509"/>
      <c r="BI4" s="510"/>
      <c r="BJ4" s="500" t="str">
        <f>'Ф1'!BM7</f>
        <v>02138895</v>
      </c>
      <c r="BK4" s="501"/>
      <c r="BL4" s="501"/>
      <c r="BM4" s="501"/>
      <c r="BN4" s="501"/>
      <c r="BO4" s="501"/>
      <c r="BP4" s="501"/>
      <c r="BQ4" s="501"/>
      <c r="BR4" s="502"/>
    </row>
    <row r="5" spans="11:50" ht="11.25" customHeight="1">
      <c r="K5" s="43"/>
      <c r="L5" s="516" t="s">
        <v>171</v>
      </c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</row>
    <row r="6" ht="6" customHeight="1"/>
    <row r="7" spans="3:70" ht="18" customHeight="1">
      <c r="C7" s="271" t="s">
        <v>172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</row>
    <row r="8" spans="2:70" ht="15.75"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271" t="s">
        <v>173</v>
      </c>
      <c r="Z8" s="271"/>
      <c r="AA8" s="271"/>
      <c r="AB8" s="273" t="s">
        <v>368</v>
      </c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1">
        <v>20</v>
      </c>
      <c r="AQ8" s="271"/>
      <c r="AR8" s="271"/>
      <c r="AS8" s="520" t="str">
        <f>'Ф1'!AS19</f>
        <v>16</v>
      </c>
      <c r="AT8" s="520"/>
      <c r="AU8" s="520"/>
      <c r="AV8" s="271" t="s">
        <v>93</v>
      </c>
      <c r="AW8" s="271"/>
      <c r="AX8" s="271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</row>
    <row r="9" ht="8.25" customHeight="1"/>
    <row r="10" spans="42:70" ht="13.5" customHeight="1">
      <c r="AP10" s="517" t="s">
        <v>174</v>
      </c>
      <c r="AQ10" s="517"/>
      <c r="AR10" s="517"/>
      <c r="AS10" s="517"/>
      <c r="AT10" s="517"/>
      <c r="AU10" s="517"/>
      <c r="AV10" s="517"/>
      <c r="AW10" s="517"/>
      <c r="AX10" s="518" t="s">
        <v>20</v>
      </c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9"/>
      <c r="BJ10" s="319">
        <v>1801003</v>
      </c>
      <c r="BK10" s="320"/>
      <c r="BL10" s="320"/>
      <c r="BM10" s="320"/>
      <c r="BN10" s="320"/>
      <c r="BO10" s="320"/>
      <c r="BP10" s="320"/>
      <c r="BQ10" s="320"/>
      <c r="BR10" s="321"/>
    </row>
    <row r="11" ht="8.25" customHeight="1"/>
    <row r="12" spans="3:71" ht="12.75">
      <c r="C12" s="474" t="s">
        <v>175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</row>
    <row r="13" spans="51:58" ht="9" customHeight="1">
      <c r="AY13" s="438"/>
      <c r="AZ13" s="438"/>
      <c r="BA13" s="438"/>
      <c r="BB13" s="438"/>
      <c r="BC13" s="438"/>
      <c r="BD13" s="438"/>
      <c r="BE13" s="438"/>
      <c r="BF13" s="438"/>
    </row>
    <row r="14" spans="3:70" ht="55.5" customHeight="1">
      <c r="C14" s="225" t="s">
        <v>176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 t="s">
        <v>22</v>
      </c>
      <c r="AV14" s="225"/>
      <c r="AW14" s="225"/>
      <c r="AX14" s="225"/>
      <c r="AY14" s="465" t="s">
        <v>177</v>
      </c>
      <c r="AZ14" s="465"/>
      <c r="BA14" s="465"/>
      <c r="BB14" s="465"/>
      <c r="BC14" s="465"/>
      <c r="BD14" s="465"/>
      <c r="BE14" s="465"/>
      <c r="BF14" s="465"/>
      <c r="BG14" s="465"/>
      <c r="BH14" s="465" t="s">
        <v>178</v>
      </c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</row>
    <row r="15" spans="3:70" ht="13.5" customHeight="1">
      <c r="C15" s="225">
        <v>1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>
        <v>2</v>
      </c>
      <c r="AV15" s="225"/>
      <c r="AW15" s="225"/>
      <c r="AX15" s="225"/>
      <c r="AY15" s="465">
        <v>3</v>
      </c>
      <c r="AZ15" s="465"/>
      <c r="BA15" s="465"/>
      <c r="BB15" s="465"/>
      <c r="BC15" s="465"/>
      <c r="BD15" s="465"/>
      <c r="BE15" s="465"/>
      <c r="BF15" s="465"/>
      <c r="BG15" s="465"/>
      <c r="BH15" s="465">
        <v>4</v>
      </c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</row>
    <row r="16" spans="3:70" ht="13.5" customHeight="1">
      <c r="C16" s="443" t="s">
        <v>179</v>
      </c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0">
        <v>2000</v>
      </c>
      <c r="AV16" s="440"/>
      <c r="AW16" s="440"/>
      <c r="AX16" s="440"/>
      <c r="AY16" s="465">
        <v>6</v>
      </c>
      <c r="AZ16" s="465"/>
      <c r="BA16" s="465"/>
      <c r="BB16" s="465"/>
      <c r="BC16" s="465"/>
      <c r="BD16" s="465"/>
      <c r="BE16" s="465"/>
      <c r="BF16" s="465"/>
      <c r="BG16" s="465"/>
      <c r="BH16" s="439">
        <v>3399</v>
      </c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</row>
    <row r="17" spans="3:70" ht="13.5" customHeight="1">
      <c r="C17" s="447" t="s">
        <v>180</v>
      </c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9"/>
      <c r="AU17" s="444">
        <v>2010</v>
      </c>
      <c r="AV17" s="445"/>
      <c r="AW17" s="445"/>
      <c r="AX17" s="446"/>
      <c r="AY17" s="486"/>
      <c r="AZ17" s="441"/>
      <c r="BA17" s="441"/>
      <c r="BB17" s="441"/>
      <c r="BC17" s="441"/>
      <c r="BD17" s="441"/>
      <c r="BE17" s="441"/>
      <c r="BF17" s="441"/>
      <c r="BG17" s="487"/>
      <c r="BH17" s="476"/>
      <c r="BI17" s="477"/>
      <c r="BJ17" s="477"/>
      <c r="BK17" s="477"/>
      <c r="BL17" s="477"/>
      <c r="BM17" s="477"/>
      <c r="BN17" s="477"/>
      <c r="BO17" s="477"/>
      <c r="BP17" s="477"/>
      <c r="BQ17" s="477"/>
      <c r="BR17" s="478"/>
    </row>
    <row r="18" spans="3:70" ht="13.5" customHeight="1">
      <c r="C18" s="496" t="s">
        <v>181</v>
      </c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507">
        <v>2050</v>
      </c>
      <c r="AV18" s="507"/>
      <c r="AW18" s="507"/>
      <c r="AX18" s="507"/>
      <c r="AY18" s="108" t="s">
        <v>91</v>
      </c>
      <c r="AZ18" s="442">
        <v>6</v>
      </c>
      <c r="BA18" s="442"/>
      <c r="BB18" s="442"/>
      <c r="BC18" s="442"/>
      <c r="BD18" s="442"/>
      <c r="BE18" s="442"/>
      <c r="BF18" s="442"/>
      <c r="BG18" s="109" t="s">
        <v>90</v>
      </c>
      <c r="BH18" s="108" t="s">
        <v>91</v>
      </c>
      <c r="BI18" s="442">
        <v>3106</v>
      </c>
      <c r="BJ18" s="442"/>
      <c r="BK18" s="442"/>
      <c r="BL18" s="442"/>
      <c r="BM18" s="442"/>
      <c r="BN18" s="442"/>
      <c r="BO18" s="442"/>
      <c r="BP18" s="442"/>
      <c r="BQ18" s="442"/>
      <c r="BR18" s="109" t="s">
        <v>90</v>
      </c>
    </row>
    <row r="19" spans="3:70" ht="13.5" customHeight="1">
      <c r="C19" s="447" t="s">
        <v>182</v>
      </c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9"/>
      <c r="AU19" s="444">
        <v>2070</v>
      </c>
      <c r="AV19" s="445"/>
      <c r="AW19" s="445"/>
      <c r="AX19" s="446"/>
      <c r="AY19" s="450"/>
      <c r="AZ19" s="442"/>
      <c r="BA19" s="442"/>
      <c r="BB19" s="442"/>
      <c r="BC19" s="442"/>
      <c r="BD19" s="442"/>
      <c r="BE19" s="442"/>
      <c r="BF19" s="442"/>
      <c r="BG19" s="451"/>
      <c r="BH19" s="450"/>
      <c r="BI19" s="442"/>
      <c r="BJ19" s="442"/>
      <c r="BK19" s="442"/>
      <c r="BL19" s="442"/>
      <c r="BM19" s="442"/>
      <c r="BN19" s="442"/>
      <c r="BO19" s="442"/>
      <c r="BP19" s="442"/>
      <c r="BQ19" s="442"/>
      <c r="BR19" s="451"/>
    </row>
    <row r="20" spans="3:70" ht="13.5" customHeight="1">
      <c r="C20" s="453" t="s">
        <v>183</v>
      </c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79">
        <v>2090</v>
      </c>
      <c r="AV20" s="479"/>
      <c r="AW20" s="479"/>
      <c r="AX20" s="479"/>
      <c r="AY20" s="489">
        <f>IF((AY16+AY17)&gt;(AZ18+AY19),AY16+AY17-AZ18-AY19,0)</f>
        <v>0</v>
      </c>
      <c r="AZ20" s="489"/>
      <c r="BA20" s="489"/>
      <c r="BB20" s="489"/>
      <c r="BC20" s="489"/>
      <c r="BD20" s="489"/>
      <c r="BE20" s="489"/>
      <c r="BF20" s="489"/>
      <c r="BG20" s="489"/>
      <c r="BH20" s="480">
        <f>IF((BH16+BH17)&gt;(BI18+BH19),BH16+BH17-BI18-BH19,0)</f>
        <v>293</v>
      </c>
      <c r="BI20" s="481"/>
      <c r="BJ20" s="481"/>
      <c r="BK20" s="481"/>
      <c r="BL20" s="481"/>
      <c r="BM20" s="481"/>
      <c r="BN20" s="481"/>
      <c r="BO20" s="481"/>
      <c r="BP20" s="481"/>
      <c r="BQ20" s="481"/>
      <c r="BR20" s="482"/>
    </row>
    <row r="21" spans="3:70" ht="13.5" customHeight="1">
      <c r="C21" s="456" t="s">
        <v>184</v>
      </c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79"/>
      <c r="AV21" s="479"/>
      <c r="AW21" s="479"/>
      <c r="AX21" s="47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3"/>
      <c r="BI21" s="484"/>
      <c r="BJ21" s="484"/>
      <c r="BK21" s="484"/>
      <c r="BL21" s="484"/>
      <c r="BM21" s="484"/>
      <c r="BN21" s="484"/>
      <c r="BO21" s="484"/>
      <c r="BP21" s="484"/>
      <c r="BQ21" s="484"/>
      <c r="BR21" s="485"/>
    </row>
    <row r="22" spans="3:70" ht="13.5" customHeight="1">
      <c r="C22" s="452" t="s">
        <v>185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506">
        <v>2095</v>
      </c>
      <c r="AV22" s="506"/>
      <c r="AW22" s="506"/>
      <c r="AX22" s="506"/>
      <c r="AY22" s="110" t="s">
        <v>91</v>
      </c>
      <c r="AZ22" s="469">
        <f>IF((AZ18+AY19)&gt;(AY16+AY17),AZ18+AY19-AY16-AY17,0)</f>
        <v>0</v>
      </c>
      <c r="BA22" s="469"/>
      <c r="BB22" s="469"/>
      <c r="BC22" s="469"/>
      <c r="BD22" s="469"/>
      <c r="BE22" s="469"/>
      <c r="BF22" s="469"/>
      <c r="BG22" s="111" t="s">
        <v>90</v>
      </c>
      <c r="BH22" s="110" t="s">
        <v>91</v>
      </c>
      <c r="BI22" s="469">
        <f>IF((BI18+BH19)&gt;(BH16+BH17),BI18+BH19-BH16-BH17,0)</f>
        <v>0</v>
      </c>
      <c r="BJ22" s="469"/>
      <c r="BK22" s="469"/>
      <c r="BL22" s="469"/>
      <c r="BM22" s="469"/>
      <c r="BN22" s="469"/>
      <c r="BO22" s="469"/>
      <c r="BP22" s="469"/>
      <c r="BQ22" s="469"/>
      <c r="BR22" s="111" t="s">
        <v>90</v>
      </c>
    </row>
    <row r="23" spans="3:70" ht="13.5" customHeight="1">
      <c r="C23" s="447" t="s">
        <v>186</v>
      </c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9"/>
      <c r="AU23" s="444">
        <v>2105</v>
      </c>
      <c r="AV23" s="445"/>
      <c r="AW23" s="445"/>
      <c r="AX23" s="446"/>
      <c r="AY23" s="112"/>
      <c r="AZ23" s="488"/>
      <c r="BA23" s="488"/>
      <c r="BB23" s="488"/>
      <c r="BC23" s="488"/>
      <c r="BD23" s="488"/>
      <c r="BE23" s="488"/>
      <c r="BF23" s="488"/>
      <c r="BG23" s="113"/>
      <c r="BH23" s="112"/>
      <c r="BI23" s="488"/>
      <c r="BJ23" s="488"/>
      <c r="BK23" s="488"/>
      <c r="BL23" s="488"/>
      <c r="BM23" s="488"/>
      <c r="BN23" s="488"/>
      <c r="BO23" s="488"/>
      <c r="BP23" s="488"/>
      <c r="BQ23" s="488"/>
      <c r="BR23" s="121"/>
    </row>
    <row r="24" spans="3:70" ht="13.5" customHeight="1">
      <c r="C24" s="447" t="s">
        <v>187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9"/>
      <c r="AU24" s="444">
        <v>2110</v>
      </c>
      <c r="AV24" s="445"/>
      <c r="AW24" s="445"/>
      <c r="AX24" s="446"/>
      <c r="AY24" s="114"/>
      <c r="AZ24" s="488"/>
      <c r="BA24" s="488"/>
      <c r="BB24" s="488"/>
      <c r="BC24" s="488"/>
      <c r="BD24" s="488"/>
      <c r="BE24" s="488"/>
      <c r="BF24" s="488"/>
      <c r="BG24" s="115"/>
      <c r="BH24" s="114"/>
      <c r="BI24" s="488"/>
      <c r="BJ24" s="488"/>
      <c r="BK24" s="488"/>
      <c r="BL24" s="488"/>
      <c r="BM24" s="488"/>
      <c r="BN24" s="488"/>
      <c r="BO24" s="488"/>
      <c r="BP24" s="488"/>
      <c r="BQ24" s="488"/>
      <c r="BR24" s="115"/>
    </row>
    <row r="25" spans="3:70" ht="13.5" customHeight="1">
      <c r="C25" s="443" t="s">
        <v>188</v>
      </c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0">
        <v>2120</v>
      </c>
      <c r="AV25" s="440"/>
      <c r="AW25" s="440"/>
      <c r="AX25" s="440"/>
      <c r="AY25" s="465">
        <v>7950</v>
      </c>
      <c r="AZ25" s="465"/>
      <c r="BA25" s="465"/>
      <c r="BB25" s="465"/>
      <c r="BC25" s="465"/>
      <c r="BD25" s="465"/>
      <c r="BE25" s="465"/>
      <c r="BF25" s="465"/>
      <c r="BG25" s="465"/>
      <c r="BH25" s="439">
        <v>7008</v>
      </c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</row>
    <row r="26" spans="3:70" ht="26.25" customHeight="1">
      <c r="C26" s="447" t="s">
        <v>189</v>
      </c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9"/>
      <c r="AU26" s="444">
        <v>2121</v>
      </c>
      <c r="AV26" s="445"/>
      <c r="AW26" s="445"/>
      <c r="AX26" s="446"/>
      <c r="AY26" s="450"/>
      <c r="AZ26" s="442"/>
      <c r="BA26" s="442"/>
      <c r="BB26" s="442"/>
      <c r="BC26" s="442"/>
      <c r="BD26" s="442"/>
      <c r="BE26" s="442"/>
      <c r="BF26" s="442"/>
      <c r="BG26" s="451"/>
      <c r="BH26" s="500"/>
      <c r="BI26" s="501"/>
      <c r="BJ26" s="501"/>
      <c r="BK26" s="501"/>
      <c r="BL26" s="501"/>
      <c r="BM26" s="501"/>
      <c r="BN26" s="501"/>
      <c r="BO26" s="501"/>
      <c r="BP26" s="501"/>
      <c r="BQ26" s="501"/>
      <c r="BR26" s="502"/>
    </row>
    <row r="27" spans="3:70" ht="26.25" customHeight="1">
      <c r="C27" s="447" t="s">
        <v>190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9"/>
      <c r="AU27" s="444">
        <v>2122</v>
      </c>
      <c r="AV27" s="445"/>
      <c r="AW27" s="445"/>
      <c r="AX27" s="446"/>
      <c r="AY27" s="450"/>
      <c r="AZ27" s="442"/>
      <c r="BA27" s="442"/>
      <c r="BB27" s="442"/>
      <c r="BC27" s="442"/>
      <c r="BD27" s="442"/>
      <c r="BE27" s="442"/>
      <c r="BF27" s="442"/>
      <c r="BG27" s="451"/>
      <c r="BH27" s="500"/>
      <c r="BI27" s="501"/>
      <c r="BJ27" s="501"/>
      <c r="BK27" s="501"/>
      <c r="BL27" s="501"/>
      <c r="BM27" s="501"/>
      <c r="BN27" s="501"/>
      <c r="BO27" s="501"/>
      <c r="BP27" s="501"/>
      <c r="BQ27" s="501"/>
      <c r="BR27" s="502"/>
    </row>
    <row r="28" spans="3:70" ht="13.5" customHeight="1">
      <c r="C28" s="443" t="s">
        <v>191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0">
        <v>2130</v>
      </c>
      <c r="AV28" s="440"/>
      <c r="AW28" s="440"/>
      <c r="AX28" s="440"/>
      <c r="AY28" s="108" t="s">
        <v>91</v>
      </c>
      <c r="AZ28" s="442">
        <v>2834</v>
      </c>
      <c r="BA28" s="442"/>
      <c r="BB28" s="442"/>
      <c r="BC28" s="442"/>
      <c r="BD28" s="442"/>
      <c r="BE28" s="442"/>
      <c r="BF28" s="442"/>
      <c r="BG28" s="109" t="s">
        <v>90</v>
      </c>
      <c r="BH28" s="108" t="s">
        <v>91</v>
      </c>
      <c r="BI28" s="442">
        <v>3659</v>
      </c>
      <c r="BJ28" s="442"/>
      <c r="BK28" s="442"/>
      <c r="BL28" s="442"/>
      <c r="BM28" s="442"/>
      <c r="BN28" s="442"/>
      <c r="BO28" s="442"/>
      <c r="BP28" s="442"/>
      <c r="BQ28" s="442"/>
      <c r="BR28" s="109" t="s">
        <v>90</v>
      </c>
    </row>
    <row r="29" spans="3:70" ht="13.5" customHeight="1">
      <c r="C29" s="443" t="s">
        <v>192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0">
        <v>2150</v>
      </c>
      <c r="AV29" s="440"/>
      <c r="AW29" s="440"/>
      <c r="AX29" s="440"/>
      <c r="AY29" s="108" t="s">
        <v>91</v>
      </c>
      <c r="AZ29" s="442"/>
      <c r="BA29" s="442"/>
      <c r="BB29" s="442"/>
      <c r="BC29" s="442"/>
      <c r="BD29" s="442"/>
      <c r="BE29" s="442"/>
      <c r="BF29" s="442"/>
      <c r="BG29" s="109" t="s">
        <v>90</v>
      </c>
      <c r="BH29" s="108" t="s">
        <v>91</v>
      </c>
      <c r="BI29" s="442"/>
      <c r="BJ29" s="442"/>
      <c r="BK29" s="442"/>
      <c r="BL29" s="442"/>
      <c r="BM29" s="442"/>
      <c r="BN29" s="442"/>
      <c r="BO29" s="442"/>
      <c r="BP29" s="442"/>
      <c r="BQ29" s="442"/>
      <c r="BR29" s="109" t="s">
        <v>90</v>
      </c>
    </row>
    <row r="30" spans="3:70" ht="13.5" customHeight="1">
      <c r="C30" s="496" t="s">
        <v>193</v>
      </c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40">
        <v>2180</v>
      </c>
      <c r="AV30" s="440"/>
      <c r="AW30" s="440"/>
      <c r="AX30" s="440"/>
      <c r="AY30" s="108" t="s">
        <v>91</v>
      </c>
      <c r="AZ30" s="442">
        <v>5193</v>
      </c>
      <c r="BA30" s="442"/>
      <c r="BB30" s="442"/>
      <c r="BC30" s="442"/>
      <c r="BD30" s="442"/>
      <c r="BE30" s="442"/>
      <c r="BF30" s="442"/>
      <c r="BG30" s="109" t="s">
        <v>90</v>
      </c>
      <c r="BH30" s="108" t="s">
        <v>91</v>
      </c>
      <c r="BI30" s="442">
        <v>2446</v>
      </c>
      <c r="BJ30" s="442"/>
      <c r="BK30" s="442"/>
      <c r="BL30" s="442"/>
      <c r="BM30" s="442"/>
      <c r="BN30" s="442"/>
      <c r="BO30" s="442"/>
      <c r="BP30" s="442"/>
      <c r="BQ30" s="442"/>
      <c r="BR30" s="109" t="s">
        <v>90</v>
      </c>
    </row>
    <row r="31" spans="3:70" ht="27" customHeight="1">
      <c r="C31" s="447" t="s">
        <v>194</v>
      </c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9"/>
      <c r="AU31" s="444">
        <v>2181</v>
      </c>
      <c r="AV31" s="445"/>
      <c r="AW31" s="445"/>
      <c r="AX31" s="446"/>
      <c r="AY31" s="450"/>
      <c r="AZ31" s="442"/>
      <c r="BA31" s="442"/>
      <c r="BB31" s="442"/>
      <c r="BC31" s="442"/>
      <c r="BD31" s="442"/>
      <c r="BE31" s="442"/>
      <c r="BF31" s="442"/>
      <c r="BG31" s="451"/>
      <c r="BH31" s="450"/>
      <c r="BI31" s="442"/>
      <c r="BJ31" s="442"/>
      <c r="BK31" s="442"/>
      <c r="BL31" s="442"/>
      <c r="BM31" s="442"/>
      <c r="BN31" s="442"/>
      <c r="BO31" s="442"/>
      <c r="BP31" s="442"/>
      <c r="BQ31" s="442"/>
      <c r="BR31" s="451"/>
    </row>
    <row r="32" spans="3:70" ht="26.25" customHeight="1">
      <c r="C32" s="447" t="s">
        <v>365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9"/>
      <c r="AU32" s="444">
        <v>2182</v>
      </c>
      <c r="AV32" s="445"/>
      <c r="AW32" s="445"/>
      <c r="AX32" s="446"/>
      <c r="AY32" s="450"/>
      <c r="AZ32" s="442"/>
      <c r="BA32" s="442"/>
      <c r="BB32" s="442"/>
      <c r="BC32" s="442"/>
      <c r="BD32" s="442"/>
      <c r="BE32" s="442"/>
      <c r="BF32" s="442"/>
      <c r="BG32" s="451"/>
      <c r="BH32" s="450"/>
      <c r="BI32" s="442"/>
      <c r="BJ32" s="442"/>
      <c r="BK32" s="442"/>
      <c r="BL32" s="442"/>
      <c r="BM32" s="442"/>
      <c r="BN32" s="442"/>
      <c r="BO32" s="442"/>
      <c r="BP32" s="442"/>
      <c r="BQ32" s="442"/>
      <c r="BR32" s="451"/>
    </row>
    <row r="33" spans="3:70" ht="13.5" customHeight="1">
      <c r="C33" s="453" t="s">
        <v>195</v>
      </c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5"/>
      <c r="AU33" s="459">
        <v>2190</v>
      </c>
      <c r="AV33" s="460"/>
      <c r="AW33" s="460"/>
      <c r="AX33" s="461"/>
      <c r="AY33" s="468">
        <f>IF((AY20-AZ22+AY25+AZ23+AZ24-AZ28-AZ29-AZ30)&gt;0,AY20-AZ22+AY25+AZ23+AZ24-AZ28-AZ29-AZ30,0)</f>
        <v>0</v>
      </c>
      <c r="AZ33" s="469"/>
      <c r="BA33" s="469"/>
      <c r="BB33" s="469"/>
      <c r="BC33" s="469"/>
      <c r="BD33" s="469"/>
      <c r="BE33" s="469"/>
      <c r="BF33" s="469"/>
      <c r="BG33" s="470"/>
      <c r="BH33" s="480">
        <f>IF((BH20+BH25+BI23+BI24-BI28-BI29-BI30)&gt;0,BH20+BH25+BI23+BI24-BI28-BI29-BI30,0)</f>
        <v>1196</v>
      </c>
      <c r="BI33" s="481"/>
      <c r="BJ33" s="481"/>
      <c r="BK33" s="481"/>
      <c r="BL33" s="481"/>
      <c r="BM33" s="481"/>
      <c r="BN33" s="481"/>
      <c r="BO33" s="481"/>
      <c r="BP33" s="481"/>
      <c r="BQ33" s="481"/>
      <c r="BR33" s="482"/>
    </row>
    <row r="34" spans="3:70" ht="13.5" customHeight="1">
      <c r="C34" s="456" t="s">
        <v>184</v>
      </c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8"/>
      <c r="AU34" s="462"/>
      <c r="AV34" s="463"/>
      <c r="AW34" s="463"/>
      <c r="AX34" s="464"/>
      <c r="AY34" s="471"/>
      <c r="AZ34" s="472"/>
      <c r="BA34" s="472"/>
      <c r="BB34" s="472"/>
      <c r="BC34" s="472"/>
      <c r="BD34" s="472"/>
      <c r="BE34" s="472"/>
      <c r="BF34" s="472"/>
      <c r="BG34" s="473"/>
      <c r="BH34" s="483"/>
      <c r="BI34" s="484"/>
      <c r="BJ34" s="484"/>
      <c r="BK34" s="484"/>
      <c r="BL34" s="484"/>
      <c r="BM34" s="484"/>
      <c r="BN34" s="484"/>
      <c r="BO34" s="484"/>
      <c r="BP34" s="484"/>
      <c r="BQ34" s="484"/>
      <c r="BR34" s="485"/>
    </row>
    <row r="35" spans="3:70" ht="13.5" customHeight="1">
      <c r="C35" s="452" t="s">
        <v>185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40">
        <v>2195</v>
      </c>
      <c r="AV35" s="440"/>
      <c r="AW35" s="440"/>
      <c r="AX35" s="440"/>
      <c r="AY35" s="106" t="s">
        <v>91</v>
      </c>
      <c r="AZ35" s="441">
        <f>IF((AY20-AZ22+AY25+AZ23+AZ24-AZ28-AZ29-AZ30)&lt;0,-AY20+AZ22-AY25-AZ23-AZ24+AZ28+AZ29+AZ30,0)</f>
        <v>77</v>
      </c>
      <c r="BA35" s="441"/>
      <c r="BB35" s="441"/>
      <c r="BC35" s="441"/>
      <c r="BD35" s="441"/>
      <c r="BE35" s="441"/>
      <c r="BF35" s="441"/>
      <c r="BG35" s="107" t="s">
        <v>90</v>
      </c>
      <c r="BH35" s="106" t="s">
        <v>91</v>
      </c>
      <c r="BI35" s="441">
        <f>IF((BH20-BI22+BH25+BI23+BI24-BI28-BI29-BI30)&lt;0,-BH20+BI22-BH25-BI23-BI24+BI28+BI29+BI30,0)</f>
        <v>0</v>
      </c>
      <c r="BJ35" s="441"/>
      <c r="BK35" s="441"/>
      <c r="BL35" s="441"/>
      <c r="BM35" s="441"/>
      <c r="BN35" s="441"/>
      <c r="BO35" s="441"/>
      <c r="BP35" s="441"/>
      <c r="BQ35" s="441"/>
      <c r="BR35" s="107" t="s">
        <v>90</v>
      </c>
    </row>
    <row r="36" spans="3:70" ht="13.5" customHeight="1">
      <c r="C36" s="443" t="s">
        <v>196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0">
        <v>2200</v>
      </c>
      <c r="AV36" s="440"/>
      <c r="AW36" s="440"/>
      <c r="AX36" s="440"/>
      <c r="AY36" s="465"/>
      <c r="AZ36" s="465"/>
      <c r="BA36" s="465"/>
      <c r="BB36" s="465"/>
      <c r="BC36" s="465"/>
      <c r="BD36" s="465"/>
      <c r="BE36" s="465"/>
      <c r="BF36" s="465"/>
      <c r="BG36" s="465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</row>
    <row r="37" spans="3:70" ht="13.5" customHeight="1">
      <c r="C37" s="443" t="s">
        <v>197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0">
        <v>2220</v>
      </c>
      <c r="AV37" s="440"/>
      <c r="AW37" s="440"/>
      <c r="AX37" s="440"/>
      <c r="AY37" s="465">
        <v>6</v>
      </c>
      <c r="AZ37" s="465"/>
      <c r="BA37" s="465"/>
      <c r="BB37" s="465"/>
      <c r="BC37" s="465"/>
      <c r="BD37" s="465"/>
      <c r="BE37" s="465"/>
      <c r="BF37" s="465"/>
      <c r="BG37" s="465"/>
      <c r="BH37" s="439">
        <v>54</v>
      </c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</row>
    <row r="38" spans="3:70" ht="13.5" customHeight="1">
      <c r="C38" s="443" t="s">
        <v>198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0">
        <v>2240</v>
      </c>
      <c r="AV38" s="440"/>
      <c r="AW38" s="440"/>
      <c r="AX38" s="440"/>
      <c r="AY38" s="465"/>
      <c r="AZ38" s="465"/>
      <c r="BA38" s="465"/>
      <c r="BB38" s="465"/>
      <c r="BC38" s="465"/>
      <c r="BD38" s="465"/>
      <c r="BE38" s="465"/>
      <c r="BF38" s="465"/>
      <c r="BG38" s="465"/>
      <c r="BH38" s="439">
        <v>224</v>
      </c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</row>
    <row r="39" spans="3:70" ht="13.5" customHeight="1">
      <c r="C39" s="447" t="s">
        <v>199</v>
      </c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9"/>
      <c r="AU39" s="444">
        <v>2241</v>
      </c>
      <c r="AV39" s="445"/>
      <c r="AW39" s="445"/>
      <c r="AX39" s="446"/>
      <c r="AY39" s="450"/>
      <c r="AZ39" s="442"/>
      <c r="BA39" s="442"/>
      <c r="BB39" s="442"/>
      <c r="BC39" s="442"/>
      <c r="BD39" s="442"/>
      <c r="BE39" s="442"/>
      <c r="BF39" s="442"/>
      <c r="BG39" s="451"/>
      <c r="BH39" s="500"/>
      <c r="BI39" s="501"/>
      <c r="BJ39" s="501"/>
      <c r="BK39" s="501"/>
      <c r="BL39" s="501"/>
      <c r="BM39" s="501"/>
      <c r="BN39" s="501"/>
      <c r="BO39" s="501"/>
      <c r="BP39" s="501"/>
      <c r="BQ39" s="501"/>
      <c r="BR39" s="502"/>
    </row>
    <row r="40" spans="3:70" ht="13.5" customHeight="1">
      <c r="C40" s="443" t="s">
        <v>200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0">
        <v>2250</v>
      </c>
      <c r="AV40" s="440"/>
      <c r="AW40" s="440"/>
      <c r="AX40" s="440"/>
      <c r="AY40" s="108" t="s">
        <v>91</v>
      </c>
      <c r="AZ40" s="442"/>
      <c r="BA40" s="442"/>
      <c r="BB40" s="442"/>
      <c r="BC40" s="442"/>
      <c r="BD40" s="442"/>
      <c r="BE40" s="442"/>
      <c r="BF40" s="442"/>
      <c r="BG40" s="109" t="s">
        <v>90</v>
      </c>
      <c r="BH40" s="108" t="s">
        <v>91</v>
      </c>
      <c r="BI40" s="442"/>
      <c r="BJ40" s="442"/>
      <c r="BK40" s="442"/>
      <c r="BL40" s="442"/>
      <c r="BM40" s="442"/>
      <c r="BN40" s="442"/>
      <c r="BO40" s="442"/>
      <c r="BP40" s="442"/>
      <c r="BQ40" s="442"/>
      <c r="BR40" s="109" t="s">
        <v>90</v>
      </c>
    </row>
    <row r="41" spans="3:70" ht="13.5" customHeight="1">
      <c r="C41" s="443" t="s">
        <v>201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0">
        <v>2255</v>
      </c>
      <c r="AV41" s="440"/>
      <c r="AW41" s="440"/>
      <c r="AX41" s="440"/>
      <c r="AY41" s="108" t="s">
        <v>91</v>
      </c>
      <c r="AZ41" s="442"/>
      <c r="BA41" s="442"/>
      <c r="BB41" s="442"/>
      <c r="BC41" s="442"/>
      <c r="BD41" s="442"/>
      <c r="BE41" s="442"/>
      <c r="BF41" s="442"/>
      <c r="BG41" s="109" t="s">
        <v>90</v>
      </c>
      <c r="BH41" s="108" t="s">
        <v>91</v>
      </c>
      <c r="BI41" s="442"/>
      <c r="BJ41" s="442"/>
      <c r="BK41" s="442"/>
      <c r="BL41" s="442"/>
      <c r="BM41" s="442"/>
      <c r="BN41" s="442"/>
      <c r="BO41" s="442"/>
      <c r="BP41" s="442"/>
      <c r="BQ41" s="442"/>
      <c r="BR41" s="109" t="s">
        <v>90</v>
      </c>
    </row>
    <row r="42" spans="3:70" ht="13.5" customHeight="1">
      <c r="C42" s="496" t="s">
        <v>202</v>
      </c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40">
        <v>2270</v>
      </c>
      <c r="AV42" s="440"/>
      <c r="AW42" s="440"/>
      <c r="AX42" s="440"/>
      <c r="AY42" s="108" t="s">
        <v>91</v>
      </c>
      <c r="AZ42" s="442">
        <v>8</v>
      </c>
      <c r="BA42" s="442"/>
      <c r="BB42" s="442"/>
      <c r="BC42" s="442"/>
      <c r="BD42" s="442"/>
      <c r="BE42" s="442"/>
      <c r="BF42" s="442"/>
      <c r="BG42" s="109" t="s">
        <v>90</v>
      </c>
      <c r="BH42" s="108" t="s">
        <v>91</v>
      </c>
      <c r="BI42" s="442">
        <v>1407</v>
      </c>
      <c r="BJ42" s="442"/>
      <c r="BK42" s="442"/>
      <c r="BL42" s="442"/>
      <c r="BM42" s="442"/>
      <c r="BN42" s="442"/>
      <c r="BO42" s="442"/>
      <c r="BP42" s="442"/>
      <c r="BQ42" s="442"/>
      <c r="BR42" s="109" t="s">
        <v>90</v>
      </c>
    </row>
    <row r="43" spans="1:71" s="46" customFormat="1" ht="13.5" customHeight="1">
      <c r="A43" s="45"/>
      <c r="B43" s="45"/>
      <c r="C43" s="503" t="s">
        <v>203</v>
      </c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4"/>
      <c r="AS43" s="504"/>
      <c r="AT43" s="505"/>
      <c r="AU43" s="497">
        <v>2275</v>
      </c>
      <c r="AV43" s="498"/>
      <c r="AW43" s="498"/>
      <c r="AX43" s="499"/>
      <c r="AY43" s="116"/>
      <c r="AZ43" s="467"/>
      <c r="BA43" s="467"/>
      <c r="BB43" s="467"/>
      <c r="BC43" s="467"/>
      <c r="BD43" s="467"/>
      <c r="BE43" s="467"/>
      <c r="BF43" s="467"/>
      <c r="BG43" s="117"/>
      <c r="BH43" s="116"/>
      <c r="BI43" s="467"/>
      <c r="BJ43" s="467"/>
      <c r="BK43" s="467"/>
      <c r="BL43" s="467"/>
      <c r="BM43" s="467"/>
      <c r="BN43" s="467"/>
      <c r="BO43" s="467"/>
      <c r="BP43" s="467"/>
      <c r="BQ43" s="467"/>
      <c r="BR43" s="117"/>
      <c r="BS43" s="45"/>
    </row>
    <row r="44" spans="3:70" ht="13.5" customHeight="1">
      <c r="C44" s="453" t="s">
        <v>204</v>
      </c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5"/>
      <c r="AU44" s="459">
        <v>2290</v>
      </c>
      <c r="AV44" s="460"/>
      <c r="AW44" s="460"/>
      <c r="AX44" s="461"/>
      <c r="AY44" s="468">
        <f>IF((AY33-AZ35+AY36+AY37+AY38-AZ40-AZ41-AZ42+AZ43)&gt;0,AY33-AZ35+AY36+AY37+AY38-AZ40-AZ41-AZ42+AZ43,0)</f>
        <v>0</v>
      </c>
      <c r="AZ44" s="469"/>
      <c r="BA44" s="469"/>
      <c r="BB44" s="469"/>
      <c r="BC44" s="469"/>
      <c r="BD44" s="469"/>
      <c r="BE44" s="469"/>
      <c r="BF44" s="469"/>
      <c r="BG44" s="470"/>
      <c r="BH44" s="480">
        <f>IF((BH33-BI35+BH36+BH37+BH38-BI40-BI41-BI42+BI43)&gt;0,BH33-BI35+BH36+BH37+BH38-BI40-BI41-BI42+BI43,0)</f>
        <v>67</v>
      </c>
      <c r="BI44" s="481"/>
      <c r="BJ44" s="481"/>
      <c r="BK44" s="481"/>
      <c r="BL44" s="481"/>
      <c r="BM44" s="481"/>
      <c r="BN44" s="481"/>
      <c r="BO44" s="481"/>
      <c r="BP44" s="481"/>
      <c r="BQ44" s="481"/>
      <c r="BR44" s="482"/>
    </row>
    <row r="45" spans="3:70" ht="13.5" customHeight="1">
      <c r="C45" s="456" t="s">
        <v>184</v>
      </c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8"/>
      <c r="AU45" s="462"/>
      <c r="AV45" s="463"/>
      <c r="AW45" s="463"/>
      <c r="AX45" s="464"/>
      <c r="AY45" s="471"/>
      <c r="AZ45" s="472"/>
      <c r="BA45" s="472"/>
      <c r="BB45" s="472"/>
      <c r="BC45" s="472"/>
      <c r="BD45" s="472"/>
      <c r="BE45" s="472"/>
      <c r="BF45" s="472"/>
      <c r="BG45" s="473"/>
      <c r="BH45" s="483"/>
      <c r="BI45" s="484"/>
      <c r="BJ45" s="484"/>
      <c r="BK45" s="484"/>
      <c r="BL45" s="484"/>
      <c r="BM45" s="484"/>
      <c r="BN45" s="484"/>
      <c r="BO45" s="484"/>
      <c r="BP45" s="484"/>
      <c r="BQ45" s="484"/>
      <c r="BR45" s="485"/>
    </row>
    <row r="46" spans="3:70" ht="13.5" customHeight="1">
      <c r="C46" s="452" t="s">
        <v>185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40">
        <v>2295</v>
      </c>
      <c r="AV46" s="440"/>
      <c r="AW46" s="440"/>
      <c r="AX46" s="440"/>
      <c r="AY46" s="110" t="s">
        <v>91</v>
      </c>
      <c r="AZ46" s="469">
        <f>IF((AY33-AZ35+AY36+AY37+AY38-AZ40-AZ41-AZ42+AZ43)&lt;0,-AY33+AZ35-AY36-AY37-AY38+AZ40+AZ41+AZ42-AZ43,0)</f>
        <v>79</v>
      </c>
      <c r="BA46" s="469"/>
      <c r="BB46" s="469"/>
      <c r="BC46" s="469"/>
      <c r="BD46" s="469"/>
      <c r="BE46" s="469"/>
      <c r="BF46" s="469"/>
      <c r="BG46" s="111" t="s">
        <v>90</v>
      </c>
      <c r="BH46" s="106" t="s">
        <v>91</v>
      </c>
      <c r="BI46" s="441">
        <f>IF((BH33-BI35+BH36+BH37+BH38-BI40-BI41-BI42+BI43)&lt;0,-BH33+BI35-BH36-BH37-BH38+BI40+BI41+BI42-BI43,0)</f>
        <v>0</v>
      </c>
      <c r="BJ46" s="441"/>
      <c r="BK46" s="441"/>
      <c r="BL46" s="441"/>
      <c r="BM46" s="441"/>
      <c r="BN46" s="441"/>
      <c r="BO46" s="441"/>
      <c r="BP46" s="441"/>
      <c r="BQ46" s="441"/>
      <c r="BR46" s="107" t="s">
        <v>90</v>
      </c>
    </row>
    <row r="47" spans="3:70" ht="13.5" customHeight="1">
      <c r="C47" s="443" t="s">
        <v>205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0">
        <v>2300</v>
      </c>
      <c r="AV47" s="440"/>
      <c r="AW47" s="440"/>
      <c r="AX47" s="444"/>
      <c r="AY47" s="118"/>
      <c r="AZ47" s="501"/>
      <c r="BA47" s="501"/>
      <c r="BB47" s="501"/>
      <c r="BC47" s="501"/>
      <c r="BD47" s="501"/>
      <c r="BE47" s="501"/>
      <c r="BF47" s="501"/>
      <c r="BG47" s="109"/>
      <c r="BH47" s="118"/>
      <c r="BI47" s="501"/>
      <c r="BJ47" s="501"/>
      <c r="BK47" s="501"/>
      <c r="BL47" s="501"/>
      <c r="BM47" s="501"/>
      <c r="BN47" s="501"/>
      <c r="BO47" s="501"/>
      <c r="BP47" s="501"/>
      <c r="BQ47" s="501"/>
      <c r="BR47" s="122"/>
    </row>
    <row r="48" spans="3:70" ht="13.5" customHeight="1">
      <c r="C48" s="475" t="s">
        <v>206</v>
      </c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40">
        <v>2305</v>
      </c>
      <c r="AV48" s="440"/>
      <c r="AW48" s="440"/>
      <c r="AX48" s="440"/>
      <c r="AY48" s="103"/>
      <c r="AZ48" s="501"/>
      <c r="BA48" s="501"/>
      <c r="BB48" s="501"/>
      <c r="BC48" s="501"/>
      <c r="BD48" s="501"/>
      <c r="BE48" s="501"/>
      <c r="BF48" s="501"/>
      <c r="BG48" s="103"/>
      <c r="BH48" s="118"/>
      <c r="BI48" s="501"/>
      <c r="BJ48" s="501"/>
      <c r="BK48" s="501"/>
      <c r="BL48" s="501"/>
      <c r="BM48" s="501"/>
      <c r="BN48" s="501"/>
      <c r="BO48" s="501"/>
      <c r="BP48" s="501"/>
      <c r="BQ48" s="501"/>
      <c r="BR48" s="122"/>
    </row>
    <row r="49" spans="3:70" ht="13.5" customHeight="1">
      <c r="C49" s="453" t="s">
        <v>207</v>
      </c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5"/>
      <c r="AU49" s="459">
        <v>2350</v>
      </c>
      <c r="AV49" s="460"/>
      <c r="AW49" s="460"/>
      <c r="AX49" s="461"/>
      <c r="AY49" s="468">
        <f>IF((AY44-AZ46+AZ47+AZ48)&gt;0,AY44-AZ46+AZ47+AZ48,0)</f>
        <v>0</v>
      </c>
      <c r="AZ49" s="469"/>
      <c r="BA49" s="469"/>
      <c r="BB49" s="469"/>
      <c r="BC49" s="469"/>
      <c r="BD49" s="469"/>
      <c r="BE49" s="469"/>
      <c r="BF49" s="469"/>
      <c r="BG49" s="470"/>
      <c r="BH49" s="480">
        <f>IF((BH44-BI46+BI47+BI48)&gt;0,BH44-BI46+BI47+BI48,0)</f>
        <v>67</v>
      </c>
      <c r="BI49" s="481"/>
      <c r="BJ49" s="481"/>
      <c r="BK49" s="481"/>
      <c r="BL49" s="481"/>
      <c r="BM49" s="481"/>
      <c r="BN49" s="481"/>
      <c r="BO49" s="481"/>
      <c r="BP49" s="481"/>
      <c r="BQ49" s="481"/>
      <c r="BR49" s="482"/>
    </row>
    <row r="50" spans="3:70" ht="13.5" customHeight="1">
      <c r="C50" s="456" t="s">
        <v>184</v>
      </c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8"/>
      <c r="AU50" s="462"/>
      <c r="AV50" s="463"/>
      <c r="AW50" s="463"/>
      <c r="AX50" s="464"/>
      <c r="AY50" s="471"/>
      <c r="AZ50" s="472"/>
      <c r="BA50" s="472"/>
      <c r="BB50" s="472"/>
      <c r="BC50" s="472"/>
      <c r="BD50" s="472"/>
      <c r="BE50" s="472"/>
      <c r="BF50" s="472"/>
      <c r="BG50" s="473"/>
      <c r="BH50" s="483"/>
      <c r="BI50" s="484"/>
      <c r="BJ50" s="484"/>
      <c r="BK50" s="484"/>
      <c r="BL50" s="484"/>
      <c r="BM50" s="484"/>
      <c r="BN50" s="484"/>
      <c r="BO50" s="484"/>
      <c r="BP50" s="484"/>
      <c r="BQ50" s="484"/>
      <c r="BR50" s="485"/>
    </row>
    <row r="51" spans="3:70" ht="13.5" customHeight="1">
      <c r="C51" s="452" t="s">
        <v>185</v>
      </c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40">
        <v>2355</v>
      </c>
      <c r="AV51" s="440"/>
      <c r="AW51" s="440"/>
      <c r="AX51" s="440"/>
      <c r="AY51" s="106" t="s">
        <v>91</v>
      </c>
      <c r="AZ51" s="441">
        <f>IF((AY44-AZ46+AZ47+AZ48)&lt;0,ABS(AY44-AZ46+AZ47+AZ48),0)</f>
        <v>79</v>
      </c>
      <c r="BA51" s="441"/>
      <c r="BB51" s="441"/>
      <c r="BC51" s="441"/>
      <c r="BD51" s="441"/>
      <c r="BE51" s="441"/>
      <c r="BF51" s="441"/>
      <c r="BG51" s="107" t="s">
        <v>90</v>
      </c>
      <c r="BH51" s="106" t="s">
        <v>91</v>
      </c>
      <c r="BI51" s="441">
        <f>IF((BH44-BI46+BI47+BI48)&lt;0,ABS(BH44-BI46+BI47+BI48),0)</f>
        <v>0</v>
      </c>
      <c r="BJ51" s="441"/>
      <c r="BK51" s="441"/>
      <c r="BL51" s="441"/>
      <c r="BM51" s="441"/>
      <c r="BN51" s="441"/>
      <c r="BO51" s="441"/>
      <c r="BP51" s="441"/>
      <c r="BQ51" s="441"/>
      <c r="BR51" s="107" t="s">
        <v>90</v>
      </c>
    </row>
    <row r="53" spans="3:70" ht="12.75">
      <c r="C53" s="474" t="s">
        <v>208</v>
      </c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</row>
    <row r="55" spans="3:70" ht="51" customHeight="1">
      <c r="C55" s="225" t="s">
        <v>176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 t="s">
        <v>22</v>
      </c>
      <c r="AV55" s="225"/>
      <c r="AW55" s="225"/>
      <c r="AX55" s="225"/>
      <c r="AY55" s="465" t="s">
        <v>177</v>
      </c>
      <c r="AZ55" s="465"/>
      <c r="BA55" s="465"/>
      <c r="BB55" s="465"/>
      <c r="BC55" s="465"/>
      <c r="BD55" s="465"/>
      <c r="BE55" s="465"/>
      <c r="BF55" s="465"/>
      <c r="BG55" s="465"/>
      <c r="BH55" s="465" t="s">
        <v>178</v>
      </c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</row>
    <row r="56" spans="3:70" ht="13.5" customHeight="1">
      <c r="C56" s="225">
        <v>1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>
        <v>2</v>
      </c>
      <c r="AV56" s="225"/>
      <c r="AW56" s="225"/>
      <c r="AX56" s="225"/>
      <c r="AY56" s="465">
        <v>3</v>
      </c>
      <c r="AZ56" s="465"/>
      <c r="BA56" s="465"/>
      <c r="BB56" s="465"/>
      <c r="BC56" s="465"/>
      <c r="BD56" s="465"/>
      <c r="BE56" s="465"/>
      <c r="BF56" s="465"/>
      <c r="BG56" s="465"/>
      <c r="BH56" s="465">
        <v>4</v>
      </c>
      <c r="BI56" s="465"/>
      <c r="BJ56" s="465"/>
      <c r="BK56" s="465"/>
      <c r="BL56" s="465"/>
      <c r="BM56" s="465"/>
      <c r="BN56" s="465"/>
      <c r="BO56" s="465"/>
      <c r="BP56" s="465"/>
      <c r="BQ56" s="465"/>
      <c r="BR56" s="465"/>
    </row>
    <row r="57" spans="3:70" ht="13.5" customHeight="1">
      <c r="C57" s="443" t="s">
        <v>209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0">
        <v>2400</v>
      </c>
      <c r="AV57" s="440"/>
      <c r="AW57" s="440"/>
      <c r="AX57" s="440"/>
      <c r="AY57" s="119"/>
      <c r="AZ57" s="442"/>
      <c r="BA57" s="442"/>
      <c r="BB57" s="442"/>
      <c r="BC57" s="442"/>
      <c r="BD57" s="442"/>
      <c r="BE57" s="442"/>
      <c r="BF57" s="442"/>
      <c r="BG57" s="109"/>
      <c r="BH57" s="108"/>
      <c r="BI57" s="442"/>
      <c r="BJ57" s="442"/>
      <c r="BK57" s="442"/>
      <c r="BL57" s="442"/>
      <c r="BM57" s="442"/>
      <c r="BN57" s="442"/>
      <c r="BO57" s="442"/>
      <c r="BP57" s="442"/>
      <c r="BQ57" s="442"/>
      <c r="BR57" s="123"/>
    </row>
    <row r="58" spans="3:70" ht="13.5" customHeight="1">
      <c r="C58" s="443" t="s">
        <v>210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0">
        <v>2405</v>
      </c>
      <c r="AV58" s="440"/>
      <c r="AW58" s="440"/>
      <c r="AX58" s="440"/>
      <c r="AY58" s="119"/>
      <c r="AZ58" s="442"/>
      <c r="BA58" s="442"/>
      <c r="BB58" s="442"/>
      <c r="BC58" s="442"/>
      <c r="BD58" s="442"/>
      <c r="BE58" s="442"/>
      <c r="BF58" s="442"/>
      <c r="BG58" s="109"/>
      <c r="BH58" s="108"/>
      <c r="BI58" s="442"/>
      <c r="BJ58" s="442"/>
      <c r="BK58" s="442"/>
      <c r="BL58" s="442"/>
      <c r="BM58" s="442"/>
      <c r="BN58" s="442"/>
      <c r="BO58" s="442"/>
      <c r="BP58" s="442"/>
      <c r="BQ58" s="442"/>
      <c r="BR58" s="123"/>
    </row>
    <row r="59" spans="3:70" ht="13.5" customHeight="1">
      <c r="C59" s="443" t="s">
        <v>137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0">
        <v>2410</v>
      </c>
      <c r="AV59" s="440"/>
      <c r="AW59" s="440"/>
      <c r="AX59" s="440"/>
      <c r="AY59" s="119"/>
      <c r="AZ59" s="442"/>
      <c r="BA59" s="442"/>
      <c r="BB59" s="442"/>
      <c r="BC59" s="442"/>
      <c r="BD59" s="442"/>
      <c r="BE59" s="442"/>
      <c r="BF59" s="442"/>
      <c r="BG59" s="109"/>
      <c r="BH59" s="108"/>
      <c r="BI59" s="442"/>
      <c r="BJ59" s="442"/>
      <c r="BK59" s="442"/>
      <c r="BL59" s="442"/>
      <c r="BM59" s="442"/>
      <c r="BN59" s="442"/>
      <c r="BO59" s="442"/>
      <c r="BP59" s="442"/>
      <c r="BQ59" s="442"/>
      <c r="BR59" s="123"/>
    </row>
    <row r="60" spans="3:70" ht="13.5" customHeight="1">
      <c r="C60" s="443" t="s">
        <v>211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0">
        <v>2415</v>
      </c>
      <c r="AV60" s="440"/>
      <c r="AW60" s="440"/>
      <c r="AX60" s="440"/>
      <c r="AY60" s="119"/>
      <c r="AZ60" s="442"/>
      <c r="BA60" s="442"/>
      <c r="BB60" s="442"/>
      <c r="BC60" s="442"/>
      <c r="BD60" s="442"/>
      <c r="BE60" s="442"/>
      <c r="BF60" s="442"/>
      <c r="BG60" s="109"/>
      <c r="BH60" s="108"/>
      <c r="BI60" s="442"/>
      <c r="BJ60" s="442"/>
      <c r="BK60" s="442"/>
      <c r="BL60" s="442"/>
      <c r="BM60" s="442"/>
      <c r="BN60" s="442"/>
      <c r="BO60" s="442"/>
      <c r="BP60" s="442"/>
      <c r="BQ60" s="442"/>
      <c r="BR60" s="123"/>
    </row>
    <row r="61" spans="3:70" ht="13.5" customHeight="1">
      <c r="C61" s="443" t="s">
        <v>212</v>
      </c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0">
        <v>2445</v>
      </c>
      <c r="AV61" s="440"/>
      <c r="AW61" s="440"/>
      <c r="AX61" s="440"/>
      <c r="AY61" s="119"/>
      <c r="AZ61" s="442"/>
      <c r="BA61" s="442"/>
      <c r="BB61" s="442"/>
      <c r="BC61" s="442"/>
      <c r="BD61" s="442"/>
      <c r="BE61" s="442"/>
      <c r="BF61" s="442"/>
      <c r="BG61" s="109"/>
      <c r="BH61" s="108"/>
      <c r="BI61" s="442"/>
      <c r="BJ61" s="442"/>
      <c r="BK61" s="442"/>
      <c r="BL61" s="442"/>
      <c r="BM61" s="442"/>
      <c r="BN61" s="442"/>
      <c r="BO61" s="442"/>
      <c r="BP61" s="442"/>
      <c r="BQ61" s="442"/>
      <c r="BR61" s="123"/>
    </row>
    <row r="62" spans="3:70" ht="13.5" customHeight="1">
      <c r="C62" s="495" t="s">
        <v>213</v>
      </c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521">
        <v>2450</v>
      </c>
      <c r="AV62" s="521"/>
      <c r="AW62" s="521"/>
      <c r="AX62" s="521"/>
      <c r="AY62" s="120"/>
      <c r="AZ62" s="441">
        <f>SUM(AZ57:BF61)</f>
        <v>0</v>
      </c>
      <c r="BA62" s="441"/>
      <c r="BB62" s="441"/>
      <c r="BC62" s="441"/>
      <c r="BD62" s="441"/>
      <c r="BE62" s="441"/>
      <c r="BF62" s="441"/>
      <c r="BG62" s="107"/>
      <c r="BH62" s="106"/>
      <c r="BI62" s="441">
        <f>SUM(BH57:BR61)</f>
        <v>0</v>
      </c>
      <c r="BJ62" s="441"/>
      <c r="BK62" s="441"/>
      <c r="BL62" s="441"/>
      <c r="BM62" s="441"/>
      <c r="BN62" s="441"/>
      <c r="BO62" s="441"/>
      <c r="BP62" s="441"/>
      <c r="BQ62" s="441"/>
      <c r="BR62" s="124"/>
    </row>
    <row r="63" spans="3:70" ht="13.5" customHeight="1">
      <c r="C63" s="443" t="s">
        <v>214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0">
        <v>2455</v>
      </c>
      <c r="AV63" s="440"/>
      <c r="AW63" s="440"/>
      <c r="AX63" s="440"/>
      <c r="AY63" s="119"/>
      <c r="AZ63" s="442"/>
      <c r="BA63" s="442"/>
      <c r="BB63" s="442"/>
      <c r="BC63" s="442"/>
      <c r="BD63" s="442"/>
      <c r="BE63" s="442"/>
      <c r="BF63" s="442"/>
      <c r="BG63" s="109"/>
      <c r="BH63" s="108"/>
      <c r="BI63" s="442"/>
      <c r="BJ63" s="442"/>
      <c r="BK63" s="442"/>
      <c r="BL63" s="442"/>
      <c r="BM63" s="442"/>
      <c r="BN63" s="442"/>
      <c r="BO63" s="442"/>
      <c r="BP63" s="442"/>
      <c r="BQ63" s="442"/>
      <c r="BR63" s="123"/>
    </row>
    <row r="64" spans="3:70" ht="13.5" customHeight="1">
      <c r="C64" s="495" t="s">
        <v>215</v>
      </c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521">
        <v>2460</v>
      </c>
      <c r="AV64" s="521"/>
      <c r="AW64" s="521"/>
      <c r="AX64" s="521"/>
      <c r="AY64" s="120"/>
      <c r="AZ64" s="441">
        <f>AZ62+AZ63</f>
        <v>0</v>
      </c>
      <c r="BA64" s="441"/>
      <c r="BB64" s="441"/>
      <c r="BC64" s="441"/>
      <c r="BD64" s="441"/>
      <c r="BE64" s="441"/>
      <c r="BF64" s="441"/>
      <c r="BG64" s="107"/>
      <c r="BH64" s="106"/>
      <c r="BI64" s="441">
        <f>BI62+BI63</f>
        <v>0</v>
      </c>
      <c r="BJ64" s="441"/>
      <c r="BK64" s="441"/>
      <c r="BL64" s="441"/>
      <c r="BM64" s="441"/>
      <c r="BN64" s="441"/>
      <c r="BO64" s="441"/>
      <c r="BP64" s="441"/>
      <c r="BQ64" s="441"/>
      <c r="BR64" s="124"/>
    </row>
    <row r="65" spans="3:70" ht="13.5" customHeight="1">
      <c r="C65" s="495" t="s">
        <v>216</v>
      </c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521">
        <v>2465</v>
      </c>
      <c r="AV65" s="521"/>
      <c r="AW65" s="521"/>
      <c r="AX65" s="521"/>
      <c r="AY65" s="120"/>
      <c r="AZ65" s="441">
        <f>AZ64+AY49-AZ51</f>
        <v>-79</v>
      </c>
      <c r="BA65" s="441"/>
      <c r="BB65" s="441"/>
      <c r="BC65" s="441"/>
      <c r="BD65" s="441"/>
      <c r="BE65" s="441"/>
      <c r="BF65" s="441"/>
      <c r="BG65" s="107"/>
      <c r="BH65" s="106">
        <f>BH64+BH49-BI51</f>
        <v>67</v>
      </c>
      <c r="BI65" s="441">
        <f>BI64+BH49-BI51</f>
        <v>67</v>
      </c>
      <c r="BJ65" s="441"/>
      <c r="BK65" s="441"/>
      <c r="BL65" s="441"/>
      <c r="BM65" s="441"/>
      <c r="BN65" s="441"/>
      <c r="BO65" s="441"/>
      <c r="BP65" s="441"/>
      <c r="BQ65" s="441"/>
      <c r="BR65" s="124"/>
    </row>
    <row r="67" spans="3:70" ht="12.75">
      <c r="C67" s="474" t="s">
        <v>217</v>
      </c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</row>
    <row r="69" spans="3:70" ht="51.75" customHeight="1">
      <c r="C69" s="225" t="s">
        <v>218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 t="s">
        <v>22</v>
      </c>
      <c r="AV69" s="225"/>
      <c r="AW69" s="225"/>
      <c r="AX69" s="225"/>
      <c r="AY69" s="465" t="s">
        <v>177</v>
      </c>
      <c r="AZ69" s="465"/>
      <c r="BA69" s="465"/>
      <c r="BB69" s="465"/>
      <c r="BC69" s="465"/>
      <c r="BD69" s="465"/>
      <c r="BE69" s="465"/>
      <c r="BF69" s="465"/>
      <c r="BG69" s="465"/>
      <c r="BH69" s="465" t="s">
        <v>178</v>
      </c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</row>
    <row r="70" spans="3:70" ht="13.5" customHeight="1">
      <c r="C70" s="225">
        <v>1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>
        <v>2</v>
      </c>
      <c r="AV70" s="225"/>
      <c r="AW70" s="225"/>
      <c r="AX70" s="225"/>
      <c r="AY70" s="465">
        <v>3</v>
      </c>
      <c r="AZ70" s="465"/>
      <c r="BA70" s="465"/>
      <c r="BB70" s="465"/>
      <c r="BC70" s="465"/>
      <c r="BD70" s="465"/>
      <c r="BE70" s="465"/>
      <c r="BF70" s="465"/>
      <c r="BG70" s="465"/>
      <c r="BH70" s="465">
        <v>4</v>
      </c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</row>
    <row r="71" spans="3:70" ht="13.5" customHeight="1">
      <c r="C71" s="443" t="s">
        <v>219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225">
        <v>2500</v>
      </c>
      <c r="AV71" s="225"/>
      <c r="AW71" s="225"/>
      <c r="AX71" s="225"/>
      <c r="AY71" s="466">
        <v>179</v>
      </c>
      <c r="AZ71" s="466"/>
      <c r="BA71" s="466"/>
      <c r="BB71" s="466"/>
      <c r="BC71" s="466"/>
      <c r="BD71" s="466"/>
      <c r="BE71" s="466"/>
      <c r="BF71" s="466"/>
      <c r="BG71" s="466"/>
      <c r="BH71" s="465">
        <v>267</v>
      </c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</row>
    <row r="72" spans="3:70" ht="13.5" customHeight="1">
      <c r="C72" s="443" t="s">
        <v>220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225">
        <v>2505</v>
      </c>
      <c r="AV72" s="225"/>
      <c r="AW72" s="225"/>
      <c r="AX72" s="225"/>
      <c r="AY72" s="466">
        <v>1687</v>
      </c>
      <c r="AZ72" s="466"/>
      <c r="BA72" s="466"/>
      <c r="BB72" s="466"/>
      <c r="BC72" s="466"/>
      <c r="BD72" s="466"/>
      <c r="BE72" s="466"/>
      <c r="BF72" s="466"/>
      <c r="BG72" s="466"/>
      <c r="BH72" s="465">
        <v>1816</v>
      </c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</row>
    <row r="73" spans="3:70" ht="13.5" customHeight="1">
      <c r="C73" s="443" t="s">
        <v>221</v>
      </c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225">
        <v>2510</v>
      </c>
      <c r="AV73" s="225"/>
      <c r="AW73" s="225"/>
      <c r="AX73" s="225"/>
      <c r="AY73" s="466">
        <v>397</v>
      </c>
      <c r="AZ73" s="466"/>
      <c r="BA73" s="466"/>
      <c r="BB73" s="466"/>
      <c r="BC73" s="466"/>
      <c r="BD73" s="466"/>
      <c r="BE73" s="466"/>
      <c r="BF73" s="466"/>
      <c r="BG73" s="466"/>
      <c r="BH73" s="465">
        <v>678</v>
      </c>
      <c r="BI73" s="465"/>
      <c r="BJ73" s="465"/>
      <c r="BK73" s="465"/>
      <c r="BL73" s="465"/>
      <c r="BM73" s="465"/>
      <c r="BN73" s="465"/>
      <c r="BO73" s="465"/>
      <c r="BP73" s="465"/>
      <c r="BQ73" s="465"/>
      <c r="BR73" s="465"/>
    </row>
    <row r="74" spans="3:70" ht="13.5" customHeight="1">
      <c r="C74" s="443" t="s">
        <v>222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225">
        <v>2515</v>
      </c>
      <c r="AV74" s="225"/>
      <c r="AW74" s="225"/>
      <c r="AX74" s="225"/>
      <c r="AY74" s="466">
        <v>917</v>
      </c>
      <c r="AZ74" s="466"/>
      <c r="BA74" s="466"/>
      <c r="BB74" s="466"/>
      <c r="BC74" s="466"/>
      <c r="BD74" s="466"/>
      <c r="BE74" s="466"/>
      <c r="BF74" s="466"/>
      <c r="BG74" s="466"/>
      <c r="BH74" s="465">
        <v>1717</v>
      </c>
      <c r="BI74" s="465"/>
      <c r="BJ74" s="465"/>
      <c r="BK74" s="465"/>
      <c r="BL74" s="465"/>
      <c r="BM74" s="465"/>
      <c r="BN74" s="465"/>
      <c r="BO74" s="465"/>
      <c r="BP74" s="465"/>
      <c r="BQ74" s="465"/>
      <c r="BR74" s="465"/>
    </row>
    <row r="75" spans="3:70" ht="13.5" customHeight="1">
      <c r="C75" s="443" t="s">
        <v>193</v>
      </c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225">
        <v>2520</v>
      </c>
      <c r="AV75" s="225"/>
      <c r="AW75" s="225"/>
      <c r="AX75" s="225"/>
      <c r="AY75" s="466">
        <v>4847</v>
      </c>
      <c r="AZ75" s="466"/>
      <c r="BA75" s="466"/>
      <c r="BB75" s="466"/>
      <c r="BC75" s="466"/>
      <c r="BD75" s="466"/>
      <c r="BE75" s="466"/>
      <c r="BF75" s="466"/>
      <c r="BG75" s="466"/>
      <c r="BH75" s="465">
        <v>915</v>
      </c>
      <c r="BI75" s="465"/>
      <c r="BJ75" s="465"/>
      <c r="BK75" s="465"/>
      <c r="BL75" s="465"/>
      <c r="BM75" s="465"/>
      <c r="BN75" s="465"/>
      <c r="BO75" s="465"/>
      <c r="BP75" s="465"/>
      <c r="BQ75" s="465"/>
      <c r="BR75" s="465"/>
    </row>
    <row r="76" spans="3:70" ht="13.5" customHeight="1">
      <c r="C76" s="495" t="s">
        <v>223</v>
      </c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257">
        <v>2550</v>
      </c>
      <c r="AV76" s="257"/>
      <c r="AW76" s="257"/>
      <c r="AX76" s="257"/>
      <c r="AY76" s="476">
        <f>SUM(AY71:BG75)</f>
        <v>8027</v>
      </c>
      <c r="AZ76" s="477"/>
      <c r="BA76" s="477"/>
      <c r="BB76" s="477"/>
      <c r="BC76" s="477"/>
      <c r="BD76" s="477"/>
      <c r="BE76" s="477"/>
      <c r="BF76" s="477"/>
      <c r="BG76" s="478"/>
      <c r="BH76" s="489">
        <f>SUM(BH71:BR75)</f>
        <v>5393</v>
      </c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</row>
    <row r="78" spans="3:70" ht="12.75">
      <c r="C78" s="474" t="s">
        <v>224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</row>
    <row r="80" spans="3:70" ht="53.25" customHeight="1">
      <c r="C80" s="440" t="s">
        <v>218</v>
      </c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 t="s">
        <v>22</v>
      </c>
      <c r="AV80" s="440"/>
      <c r="AW80" s="440"/>
      <c r="AX80" s="440"/>
      <c r="AY80" s="465" t="s">
        <v>177</v>
      </c>
      <c r="AZ80" s="465"/>
      <c r="BA80" s="465"/>
      <c r="BB80" s="465"/>
      <c r="BC80" s="465"/>
      <c r="BD80" s="465"/>
      <c r="BE80" s="465"/>
      <c r="BF80" s="465"/>
      <c r="BG80" s="465"/>
      <c r="BH80" s="465" t="s">
        <v>178</v>
      </c>
      <c r="BI80" s="465"/>
      <c r="BJ80" s="465"/>
      <c r="BK80" s="465"/>
      <c r="BL80" s="465"/>
      <c r="BM80" s="465"/>
      <c r="BN80" s="465"/>
      <c r="BO80" s="465"/>
      <c r="BP80" s="465"/>
      <c r="BQ80" s="465"/>
      <c r="BR80" s="465"/>
    </row>
    <row r="81" spans="3:70" ht="13.5" customHeight="1">
      <c r="C81" s="440">
        <v>1</v>
      </c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>
        <v>2</v>
      </c>
      <c r="AV81" s="440"/>
      <c r="AW81" s="440"/>
      <c r="AX81" s="440"/>
      <c r="AY81" s="465">
        <v>3</v>
      </c>
      <c r="AZ81" s="465"/>
      <c r="BA81" s="465"/>
      <c r="BB81" s="465"/>
      <c r="BC81" s="465"/>
      <c r="BD81" s="465"/>
      <c r="BE81" s="465"/>
      <c r="BF81" s="465"/>
      <c r="BG81" s="465"/>
      <c r="BH81" s="465">
        <v>4</v>
      </c>
      <c r="BI81" s="465"/>
      <c r="BJ81" s="465"/>
      <c r="BK81" s="465"/>
      <c r="BL81" s="465"/>
      <c r="BM81" s="465"/>
      <c r="BN81" s="465"/>
      <c r="BO81" s="465"/>
      <c r="BP81" s="465"/>
      <c r="BQ81" s="465"/>
      <c r="BR81" s="465"/>
    </row>
    <row r="82" spans="3:70" ht="13.5" customHeight="1">
      <c r="C82" s="493" t="s">
        <v>225</v>
      </c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40">
        <v>2600</v>
      </c>
      <c r="AV82" s="440"/>
      <c r="AW82" s="440"/>
      <c r="AX82" s="440"/>
      <c r="AY82" s="465">
        <v>18270500</v>
      </c>
      <c r="AZ82" s="465"/>
      <c r="BA82" s="465"/>
      <c r="BB82" s="465"/>
      <c r="BC82" s="465"/>
      <c r="BD82" s="465"/>
      <c r="BE82" s="465"/>
      <c r="BF82" s="465"/>
      <c r="BG82" s="465"/>
      <c r="BH82" s="465">
        <v>18270500</v>
      </c>
      <c r="BI82" s="465"/>
      <c r="BJ82" s="465"/>
      <c r="BK82" s="465"/>
      <c r="BL82" s="465"/>
      <c r="BM82" s="465"/>
      <c r="BN82" s="465"/>
      <c r="BO82" s="465"/>
      <c r="BP82" s="465"/>
      <c r="BQ82" s="465"/>
      <c r="BR82" s="465"/>
    </row>
    <row r="83" spans="3:70" ht="13.5" customHeight="1">
      <c r="C83" s="493" t="s">
        <v>226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40">
        <v>2605</v>
      </c>
      <c r="AV83" s="440"/>
      <c r="AW83" s="440"/>
      <c r="AX83" s="440"/>
      <c r="AY83" s="465">
        <v>18270500</v>
      </c>
      <c r="AZ83" s="465"/>
      <c r="BA83" s="465"/>
      <c r="BB83" s="465"/>
      <c r="BC83" s="465"/>
      <c r="BD83" s="465"/>
      <c r="BE83" s="465"/>
      <c r="BF83" s="465"/>
      <c r="BG83" s="465"/>
      <c r="BH83" s="465">
        <v>18270500</v>
      </c>
      <c r="BI83" s="465"/>
      <c r="BJ83" s="465"/>
      <c r="BK83" s="465"/>
      <c r="BL83" s="465"/>
      <c r="BM83" s="465"/>
      <c r="BN83" s="465"/>
      <c r="BO83" s="465"/>
      <c r="BP83" s="465"/>
      <c r="BQ83" s="465"/>
      <c r="BR83" s="465"/>
    </row>
    <row r="84" spans="3:70" ht="13.5" customHeight="1">
      <c r="C84" s="493" t="s">
        <v>227</v>
      </c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40">
        <v>2610</v>
      </c>
      <c r="AV84" s="440"/>
      <c r="AW84" s="440"/>
      <c r="AX84" s="440"/>
      <c r="AY84" s="108" t="s">
        <v>91</v>
      </c>
      <c r="AZ84" s="494">
        <v>0.00432</v>
      </c>
      <c r="BA84" s="494"/>
      <c r="BB84" s="494"/>
      <c r="BC84" s="494"/>
      <c r="BD84" s="494"/>
      <c r="BE84" s="494"/>
      <c r="BF84" s="494"/>
      <c r="BG84" s="181" t="s">
        <v>90</v>
      </c>
      <c r="BH84" s="182"/>
      <c r="BI84" s="494">
        <v>0.00367</v>
      </c>
      <c r="BJ84" s="494"/>
      <c r="BK84" s="494"/>
      <c r="BL84" s="494"/>
      <c r="BM84" s="494"/>
      <c r="BN84" s="494"/>
      <c r="BO84" s="494"/>
      <c r="BP84" s="494"/>
      <c r="BQ84" s="494"/>
      <c r="BR84" s="109"/>
    </row>
    <row r="85" spans="3:70" ht="13.5" customHeight="1">
      <c r="C85" s="493" t="s">
        <v>228</v>
      </c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40">
        <v>2615</v>
      </c>
      <c r="AV85" s="440"/>
      <c r="AW85" s="440"/>
      <c r="AX85" s="440"/>
      <c r="AY85" s="108" t="s">
        <v>91</v>
      </c>
      <c r="AZ85" s="494">
        <v>0.00432</v>
      </c>
      <c r="BA85" s="494"/>
      <c r="BB85" s="494"/>
      <c r="BC85" s="494"/>
      <c r="BD85" s="494"/>
      <c r="BE85" s="494"/>
      <c r="BF85" s="494"/>
      <c r="BG85" s="181" t="s">
        <v>90</v>
      </c>
      <c r="BH85" s="182"/>
      <c r="BI85" s="494">
        <v>0.00367</v>
      </c>
      <c r="BJ85" s="494"/>
      <c r="BK85" s="494"/>
      <c r="BL85" s="494"/>
      <c r="BM85" s="494"/>
      <c r="BN85" s="494"/>
      <c r="BO85" s="494"/>
      <c r="BP85" s="494"/>
      <c r="BQ85" s="494"/>
      <c r="BR85" s="109"/>
    </row>
    <row r="86" spans="3:70" ht="13.5" customHeight="1">
      <c r="C86" s="493" t="s">
        <v>229</v>
      </c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40">
        <v>2650</v>
      </c>
      <c r="AV86" s="440"/>
      <c r="AW86" s="440"/>
      <c r="AX86" s="440"/>
      <c r="AY86" s="465"/>
      <c r="AZ86" s="465"/>
      <c r="BA86" s="465"/>
      <c r="BB86" s="465"/>
      <c r="BC86" s="465"/>
      <c r="BD86" s="465"/>
      <c r="BE86" s="465"/>
      <c r="BF86" s="465"/>
      <c r="BG86" s="465"/>
      <c r="BH86" s="465"/>
      <c r="BI86" s="465"/>
      <c r="BJ86" s="465"/>
      <c r="BK86" s="465"/>
      <c r="BL86" s="465"/>
      <c r="BM86" s="465"/>
      <c r="BN86" s="465"/>
      <c r="BO86" s="465"/>
      <c r="BP86" s="465"/>
      <c r="BQ86" s="465"/>
      <c r="BR86" s="465"/>
    </row>
    <row r="88" spans="3:47" ht="13.5" customHeight="1">
      <c r="C88" s="492" t="s">
        <v>84</v>
      </c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AU88" s="94" t="str">
        <f>'Ф1'!AL130</f>
        <v>Семенець Олександр Андрійович</v>
      </c>
    </row>
    <row r="89" ht="9.75" customHeight="1">
      <c r="C89" s="47"/>
    </row>
    <row r="90" spans="3:47" ht="13.5" customHeight="1">
      <c r="C90" s="490" t="s">
        <v>85</v>
      </c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491"/>
      <c r="AI90" s="491"/>
      <c r="AJ90" s="491"/>
      <c r="AK90" s="491"/>
      <c r="AU90" s="94" t="str">
        <f>'Ф1'!AL132</f>
        <v>Козолій Любов Олександрівна</v>
      </c>
    </row>
  </sheetData>
  <sheetProtection/>
  <mergeCells count="272">
    <mergeCell ref="AU71:AX71"/>
    <mergeCell ref="AU72:AX72"/>
    <mergeCell ref="C72:AT72"/>
    <mergeCell ref="C64:AT64"/>
    <mergeCell ref="C65:AT65"/>
    <mergeCell ref="AU64:AX64"/>
    <mergeCell ref="AU65:AX65"/>
    <mergeCell ref="C69:AT69"/>
    <mergeCell ref="C67:BR67"/>
    <mergeCell ref="BH69:BR69"/>
    <mergeCell ref="Y8:AA8"/>
    <mergeCell ref="AP8:AR8"/>
    <mergeCell ref="AV8:AX8"/>
    <mergeCell ref="C61:AT61"/>
    <mergeCell ref="AU63:AX63"/>
    <mergeCell ref="AU62:AX62"/>
    <mergeCell ref="C62:AT62"/>
    <mergeCell ref="C63:AT63"/>
    <mergeCell ref="AU61:AX61"/>
    <mergeCell ref="C58:AT58"/>
    <mergeCell ref="BP3:BR3"/>
    <mergeCell ref="BM3:BO3"/>
    <mergeCell ref="BJ3:BL3"/>
    <mergeCell ref="L5:AX5"/>
    <mergeCell ref="C7:BR7"/>
    <mergeCell ref="AP10:AW10"/>
    <mergeCell ref="AX10:BI10"/>
    <mergeCell ref="B8:X8"/>
    <mergeCell ref="AB8:AO8"/>
    <mergeCell ref="AS8:AU8"/>
    <mergeCell ref="BJ2:BR2"/>
    <mergeCell ref="BJ4:BR4"/>
    <mergeCell ref="C3:BI3"/>
    <mergeCell ref="BA4:BI4"/>
    <mergeCell ref="C4:K4"/>
    <mergeCell ref="C16:AT16"/>
    <mergeCell ref="AY14:BG14"/>
    <mergeCell ref="AU14:AX14"/>
    <mergeCell ref="AU15:AX15"/>
    <mergeCell ref="L4:AX4"/>
    <mergeCell ref="AY15:BG15"/>
    <mergeCell ref="AY16:BG16"/>
    <mergeCell ref="BH14:BR14"/>
    <mergeCell ref="BH15:BR15"/>
    <mergeCell ref="AU16:AX16"/>
    <mergeCell ref="BJ10:BR10"/>
    <mergeCell ref="BH16:BR16"/>
    <mergeCell ref="C12:BS12"/>
    <mergeCell ref="C14:AT14"/>
    <mergeCell ref="C15:AT15"/>
    <mergeCell ref="AU59:AX59"/>
    <mergeCell ref="AU60:AX60"/>
    <mergeCell ref="AU55:AX55"/>
    <mergeCell ref="AU56:AX56"/>
    <mergeCell ref="C59:AT59"/>
    <mergeCell ref="C60:AT60"/>
    <mergeCell ref="C55:AT55"/>
    <mergeCell ref="C56:AT56"/>
    <mergeCell ref="C57:AT57"/>
    <mergeCell ref="AU58:AX58"/>
    <mergeCell ref="AU18:AX18"/>
    <mergeCell ref="AZ30:BF30"/>
    <mergeCell ref="AU19:AX19"/>
    <mergeCell ref="AU28:AX28"/>
    <mergeCell ref="AU29:AX29"/>
    <mergeCell ref="AU30:AX30"/>
    <mergeCell ref="AY25:BG25"/>
    <mergeCell ref="AU24:AX24"/>
    <mergeCell ref="AZ29:BF29"/>
    <mergeCell ref="AZ18:BF18"/>
    <mergeCell ref="AU22:AX22"/>
    <mergeCell ref="AU23:AX23"/>
    <mergeCell ref="BH20:BR21"/>
    <mergeCell ref="BI30:BQ30"/>
    <mergeCell ref="AZ24:BF24"/>
    <mergeCell ref="BI24:BQ24"/>
    <mergeCell ref="BI23:BQ23"/>
    <mergeCell ref="BH26:BR26"/>
    <mergeCell ref="AY26:BG26"/>
    <mergeCell ref="C50:AT50"/>
    <mergeCell ref="C51:AT51"/>
    <mergeCell ref="AY33:BG34"/>
    <mergeCell ref="BH25:BR25"/>
    <mergeCell ref="BH27:BR27"/>
    <mergeCell ref="BI48:BQ48"/>
    <mergeCell ref="BI47:BQ47"/>
    <mergeCell ref="BI46:BQ46"/>
    <mergeCell ref="AZ46:BF46"/>
    <mergeCell ref="AZ48:BF48"/>
    <mergeCell ref="AY49:BG50"/>
    <mergeCell ref="AZ47:BF47"/>
    <mergeCell ref="AU49:AX50"/>
    <mergeCell ref="AU48:AX48"/>
    <mergeCell ref="BH49:BR50"/>
    <mergeCell ref="BI51:BQ51"/>
    <mergeCell ref="AZ51:BF51"/>
    <mergeCell ref="AU47:AX47"/>
    <mergeCell ref="C28:AT28"/>
    <mergeCell ref="C17:AT17"/>
    <mergeCell ref="C19:AT19"/>
    <mergeCell ref="C24:AT24"/>
    <mergeCell ref="C20:AT20"/>
    <mergeCell ref="C18:AT18"/>
    <mergeCell ref="C21:AT21"/>
    <mergeCell ref="C22:AT22"/>
    <mergeCell ref="C23:AT23"/>
    <mergeCell ref="C26:AT26"/>
    <mergeCell ref="C29:AT29"/>
    <mergeCell ref="C30:AT30"/>
    <mergeCell ref="AU36:AX36"/>
    <mergeCell ref="AU37:AX37"/>
    <mergeCell ref="C35:AT35"/>
    <mergeCell ref="C36:AT36"/>
    <mergeCell ref="AU32:AX32"/>
    <mergeCell ref="AU35:AX35"/>
    <mergeCell ref="AU33:AX34"/>
    <mergeCell ref="AU31:AX31"/>
    <mergeCell ref="C31:AT31"/>
    <mergeCell ref="C32:AT32"/>
    <mergeCell ref="C37:AT37"/>
    <mergeCell ref="C38:AT38"/>
    <mergeCell ref="C41:AT41"/>
    <mergeCell ref="C43:AT43"/>
    <mergeCell ref="C34:AT34"/>
    <mergeCell ref="C39:AT39"/>
    <mergeCell ref="C33:AT33"/>
    <mergeCell ref="BH38:BR38"/>
    <mergeCell ref="C42:AT42"/>
    <mergeCell ref="C40:AT40"/>
    <mergeCell ref="AU42:AX42"/>
    <mergeCell ref="AU43:AX43"/>
    <mergeCell ref="AZ41:BF41"/>
    <mergeCell ref="BI40:BQ40"/>
    <mergeCell ref="BI41:BQ41"/>
    <mergeCell ref="BH39:BR39"/>
    <mergeCell ref="AY39:BG39"/>
    <mergeCell ref="AY72:BG72"/>
    <mergeCell ref="AZ65:BF65"/>
    <mergeCell ref="AZ64:BF64"/>
    <mergeCell ref="AZ57:BF57"/>
    <mergeCell ref="AZ58:BF58"/>
    <mergeCell ref="AZ59:BF59"/>
    <mergeCell ref="AZ61:BF61"/>
    <mergeCell ref="AZ63:BF63"/>
    <mergeCell ref="AZ60:BF60"/>
    <mergeCell ref="AZ62:BF62"/>
    <mergeCell ref="AU69:AX69"/>
    <mergeCell ref="AY69:BG69"/>
    <mergeCell ref="C70:AT70"/>
    <mergeCell ref="C80:AT80"/>
    <mergeCell ref="AU76:AX76"/>
    <mergeCell ref="AU80:AX80"/>
    <mergeCell ref="AU73:AX73"/>
    <mergeCell ref="AU74:AX74"/>
    <mergeCell ref="C73:AT73"/>
    <mergeCell ref="C74:AT74"/>
    <mergeCell ref="C71:AT71"/>
    <mergeCell ref="AU70:AX70"/>
    <mergeCell ref="BI85:BQ85"/>
    <mergeCell ref="BH81:BR81"/>
    <mergeCell ref="BH82:BR82"/>
    <mergeCell ref="BH83:BR83"/>
    <mergeCell ref="BI84:BQ84"/>
    <mergeCell ref="C82:AT82"/>
    <mergeCell ref="C84:AT84"/>
    <mergeCell ref="C85:AT85"/>
    <mergeCell ref="C83:AT83"/>
    <mergeCell ref="AU83:AX83"/>
    <mergeCell ref="AY73:BG73"/>
    <mergeCell ref="AY74:BG74"/>
    <mergeCell ref="AY75:BG75"/>
    <mergeCell ref="AU75:AX75"/>
    <mergeCell ref="C76:AT76"/>
    <mergeCell ref="C78:BR78"/>
    <mergeCell ref="BH80:BR80"/>
    <mergeCell ref="AU81:AX81"/>
    <mergeCell ref="AY82:BG82"/>
    <mergeCell ref="AY83:BG83"/>
    <mergeCell ref="AU82:AX82"/>
    <mergeCell ref="AZ85:BF85"/>
    <mergeCell ref="AU84:AX84"/>
    <mergeCell ref="AU85:AX85"/>
    <mergeCell ref="AZ84:BF84"/>
    <mergeCell ref="C81:AT81"/>
    <mergeCell ref="AU86:AX86"/>
    <mergeCell ref="AY86:BG86"/>
    <mergeCell ref="C88:R88"/>
    <mergeCell ref="AY76:BG76"/>
    <mergeCell ref="BH76:BR76"/>
    <mergeCell ref="C86:AT86"/>
    <mergeCell ref="BH86:BR86"/>
    <mergeCell ref="AY80:BG80"/>
    <mergeCell ref="AY81:BG81"/>
    <mergeCell ref="C75:AT75"/>
    <mergeCell ref="AY27:BG27"/>
    <mergeCell ref="AY19:BG19"/>
    <mergeCell ref="C90:R90"/>
    <mergeCell ref="U90:AK90"/>
    <mergeCell ref="BI18:BQ18"/>
    <mergeCell ref="AZ22:BF22"/>
    <mergeCell ref="BI22:BQ22"/>
    <mergeCell ref="AZ28:BF28"/>
    <mergeCell ref="BI28:BQ28"/>
    <mergeCell ref="AY17:BG17"/>
    <mergeCell ref="AZ23:BF23"/>
    <mergeCell ref="AY38:BG38"/>
    <mergeCell ref="AY36:BG36"/>
    <mergeCell ref="AY20:BG21"/>
    <mergeCell ref="AZ35:BF35"/>
    <mergeCell ref="AY37:BG37"/>
    <mergeCell ref="BH19:BR19"/>
    <mergeCell ref="AY32:BG32"/>
    <mergeCell ref="AY31:BG31"/>
    <mergeCell ref="BH33:BR34"/>
    <mergeCell ref="BI29:BQ29"/>
    <mergeCell ref="BH36:BR36"/>
    <mergeCell ref="AU17:AX17"/>
    <mergeCell ref="BH17:BR17"/>
    <mergeCell ref="BI59:BQ59"/>
    <mergeCell ref="AU20:AX21"/>
    <mergeCell ref="AU41:AX41"/>
    <mergeCell ref="BH56:BR56"/>
    <mergeCell ref="AY56:BG56"/>
    <mergeCell ref="AU38:AX38"/>
    <mergeCell ref="AU57:AX57"/>
    <mergeCell ref="BH44:BR45"/>
    <mergeCell ref="BH75:BR75"/>
    <mergeCell ref="BH70:BR70"/>
    <mergeCell ref="BH71:BR71"/>
    <mergeCell ref="BH72:BR72"/>
    <mergeCell ref="BH73:BR73"/>
    <mergeCell ref="BH74:BR74"/>
    <mergeCell ref="BI60:BQ60"/>
    <mergeCell ref="BI57:BQ57"/>
    <mergeCell ref="AY55:BG55"/>
    <mergeCell ref="BI58:BQ58"/>
    <mergeCell ref="BH55:BR55"/>
    <mergeCell ref="AZ43:BF43"/>
    <mergeCell ref="BI43:BQ43"/>
    <mergeCell ref="AY44:BG45"/>
    <mergeCell ref="C53:BR53"/>
    <mergeCell ref="C48:AT48"/>
    <mergeCell ref="BI64:BQ64"/>
    <mergeCell ref="AY70:BG70"/>
    <mergeCell ref="AY71:BG71"/>
    <mergeCell ref="AU26:AX26"/>
    <mergeCell ref="AU39:AX39"/>
    <mergeCell ref="BI61:BQ61"/>
    <mergeCell ref="BI62:BQ62"/>
    <mergeCell ref="BI63:BQ63"/>
    <mergeCell ref="BI65:BQ65"/>
    <mergeCell ref="BH31:BR31"/>
    <mergeCell ref="AZ42:BF42"/>
    <mergeCell ref="BI42:BQ42"/>
    <mergeCell ref="C46:AT46"/>
    <mergeCell ref="C47:AT47"/>
    <mergeCell ref="AU46:AX46"/>
    <mergeCell ref="AU51:AX51"/>
    <mergeCell ref="C49:AT49"/>
    <mergeCell ref="C44:AT44"/>
    <mergeCell ref="C45:AT45"/>
    <mergeCell ref="AU44:AX45"/>
    <mergeCell ref="AY13:BF13"/>
    <mergeCell ref="BH37:BR37"/>
    <mergeCell ref="AU40:AX40"/>
    <mergeCell ref="BI35:BQ35"/>
    <mergeCell ref="AZ40:BF40"/>
    <mergeCell ref="C25:AT25"/>
    <mergeCell ref="AU27:AX27"/>
    <mergeCell ref="C27:AT27"/>
    <mergeCell ref="AU25:AX25"/>
    <mergeCell ref="BH32:BR32"/>
  </mergeCells>
  <printOptions/>
  <pageMargins left="0.69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S151"/>
  <sheetViews>
    <sheetView showGridLines="0" showZeros="0" zoomScalePageLayoutView="0" workbookViewId="0" topLeftCell="A78">
      <selection activeCell="AQ25" sqref="AQ25:BD25"/>
    </sheetView>
  </sheetViews>
  <sheetFormatPr defaultColWidth="1.83203125" defaultRowHeight="12.75"/>
  <cols>
    <col min="1" max="42" width="1.5" style="2" customWidth="1"/>
    <col min="43" max="70" width="1.5" style="104" customWidth="1"/>
    <col min="71" max="124" width="1.5" style="2" customWidth="1"/>
    <col min="125" max="16384" width="1.83203125" style="2" customWidth="1"/>
  </cols>
  <sheetData>
    <row r="1" ht="13.5" customHeight="1"/>
    <row r="2" spans="2:70" ht="13.5" customHeight="1">
      <c r="B2" s="41"/>
      <c r="C2" s="41"/>
      <c r="BI2" s="450" t="s">
        <v>3</v>
      </c>
      <c r="BJ2" s="442"/>
      <c r="BK2" s="442"/>
      <c r="BL2" s="442"/>
      <c r="BM2" s="442"/>
      <c r="BN2" s="442"/>
      <c r="BO2" s="442"/>
      <c r="BP2" s="442"/>
      <c r="BQ2" s="451"/>
      <c r="BR2" s="125"/>
    </row>
    <row r="3" spans="2:70" ht="13.5" customHeight="1">
      <c r="B3" s="508" t="s">
        <v>4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0" t="str">
        <f>'Ф1'!BM6</f>
        <v>2017</v>
      </c>
      <c r="BJ3" s="501"/>
      <c r="BK3" s="502"/>
      <c r="BL3" s="439" t="str">
        <f>'Ф1'!BP6</f>
        <v>01</v>
      </c>
      <c r="BM3" s="439"/>
      <c r="BN3" s="439"/>
      <c r="BO3" s="465" t="str">
        <f>'Ф1'!BS6</f>
        <v>01</v>
      </c>
      <c r="BP3" s="465"/>
      <c r="BQ3" s="465"/>
      <c r="BR3" s="125"/>
    </row>
    <row r="4" spans="2:70" ht="56.25" customHeight="1">
      <c r="B4" s="509" t="s">
        <v>12</v>
      </c>
      <c r="C4" s="509"/>
      <c r="D4" s="509"/>
      <c r="E4" s="509"/>
      <c r="F4" s="509"/>
      <c r="G4" s="509"/>
      <c r="H4" s="509"/>
      <c r="I4" s="509"/>
      <c r="J4" s="509"/>
      <c r="K4" s="267" t="str">
        <f>'Ф2'!L4</f>
        <v>Публічне акціонерне товариство "КИЇВМЕТАЛОПРОМ"</v>
      </c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Z4" s="574" t="s">
        <v>5</v>
      </c>
      <c r="BA4" s="574"/>
      <c r="BB4" s="574"/>
      <c r="BC4" s="574"/>
      <c r="BD4" s="574"/>
      <c r="BE4" s="574"/>
      <c r="BF4" s="574"/>
      <c r="BG4" s="574"/>
      <c r="BH4" s="575"/>
      <c r="BI4" s="500" t="str">
        <f>'Ф2'!BJ4</f>
        <v>02138895</v>
      </c>
      <c r="BJ4" s="501"/>
      <c r="BK4" s="501"/>
      <c r="BL4" s="501"/>
      <c r="BM4" s="501"/>
      <c r="BN4" s="501"/>
      <c r="BO4" s="501"/>
      <c r="BP4" s="501"/>
      <c r="BQ4" s="502"/>
      <c r="BR4" s="127"/>
    </row>
    <row r="5" spans="10:49" ht="13.5" customHeight="1">
      <c r="J5" s="43"/>
      <c r="K5" s="516" t="s">
        <v>171</v>
      </c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</row>
    <row r="7" spans="2:70" ht="23.25" customHeight="1">
      <c r="B7" s="271" t="s">
        <v>230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128"/>
    </row>
    <row r="8" spans="2:70" ht="21.75" customHeight="1">
      <c r="B8" s="572" t="s">
        <v>173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>
        <v>20</v>
      </c>
      <c r="AD8" s="572"/>
      <c r="AE8" s="572"/>
      <c r="AF8" s="573" t="str">
        <f>'Ф1'!AS19</f>
        <v>16</v>
      </c>
      <c r="AG8" s="573"/>
      <c r="AH8" s="573"/>
      <c r="AI8" s="242" t="s">
        <v>93</v>
      </c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128"/>
    </row>
    <row r="9" ht="13.5" customHeight="1"/>
    <row r="10" spans="41:70" ht="13.5" customHeight="1">
      <c r="AO10" s="517" t="s">
        <v>231</v>
      </c>
      <c r="AP10" s="517"/>
      <c r="AQ10" s="517"/>
      <c r="AR10" s="517"/>
      <c r="AS10" s="517"/>
      <c r="AT10" s="517"/>
      <c r="AU10" s="517"/>
      <c r="AV10" s="517"/>
      <c r="AW10" s="570" t="s">
        <v>20</v>
      </c>
      <c r="AX10" s="570"/>
      <c r="AY10" s="570"/>
      <c r="AZ10" s="570"/>
      <c r="BA10" s="570"/>
      <c r="BB10" s="570"/>
      <c r="BC10" s="570"/>
      <c r="BD10" s="570"/>
      <c r="BE10" s="570"/>
      <c r="BF10" s="570"/>
      <c r="BG10" s="570"/>
      <c r="BH10" s="571"/>
      <c r="BI10" s="319">
        <v>1801004</v>
      </c>
      <c r="BJ10" s="320"/>
      <c r="BK10" s="320"/>
      <c r="BL10" s="320"/>
      <c r="BM10" s="320"/>
      <c r="BN10" s="320"/>
      <c r="BO10" s="320"/>
      <c r="BP10" s="320"/>
      <c r="BQ10" s="321"/>
      <c r="BR10" s="125"/>
    </row>
    <row r="11" ht="13.5" customHeight="1"/>
    <row r="12" spans="2:71" ht="46.5" customHeight="1">
      <c r="B12" s="225" t="s">
        <v>176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440" t="s">
        <v>22</v>
      </c>
      <c r="AM12" s="440"/>
      <c r="AN12" s="440"/>
      <c r="AO12" s="440"/>
      <c r="AP12" s="440"/>
      <c r="AQ12" s="465" t="s">
        <v>177</v>
      </c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5"/>
      <c r="BE12" s="465" t="s">
        <v>178</v>
      </c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8"/>
    </row>
    <row r="13" spans="2:71" ht="13.5" customHeight="1">
      <c r="B13" s="541">
        <v>1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440">
        <v>2</v>
      </c>
      <c r="AM13" s="440"/>
      <c r="AN13" s="440"/>
      <c r="AO13" s="440"/>
      <c r="AP13" s="440"/>
      <c r="AQ13" s="450">
        <v>3</v>
      </c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51"/>
      <c r="BE13" s="465">
        <v>4</v>
      </c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5"/>
    </row>
    <row r="14" spans="2:71" ht="13.5" customHeight="1">
      <c r="B14" s="542" t="s">
        <v>232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4"/>
      <c r="AL14" s="459">
        <v>3000</v>
      </c>
      <c r="AM14" s="460"/>
      <c r="AN14" s="460"/>
      <c r="AO14" s="460"/>
      <c r="AP14" s="461"/>
      <c r="AQ14" s="561">
        <v>8215</v>
      </c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3"/>
      <c r="BE14" s="528">
        <v>11180</v>
      </c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5"/>
      <c r="BS14" s="5"/>
    </row>
    <row r="15" spans="2:71" ht="13.5" customHeight="1">
      <c r="B15" s="545" t="s">
        <v>233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10"/>
      <c r="AL15" s="537"/>
      <c r="AM15" s="538"/>
      <c r="AN15" s="538"/>
      <c r="AO15" s="538"/>
      <c r="AP15" s="539"/>
      <c r="AQ15" s="564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6"/>
      <c r="BE15" s="529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1"/>
      <c r="BS15" s="5"/>
    </row>
    <row r="16" spans="2:71" ht="13.5" customHeight="1">
      <c r="B16" s="546" t="s">
        <v>234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547"/>
      <c r="AL16" s="462"/>
      <c r="AM16" s="463"/>
      <c r="AN16" s="463"/>
      <c r="AO16" s="463"/>
      <c r="AP16" s="464"/>
      <c r="AQ16" s="567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532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6"/>
      <c r="BS16" s="5"/>
    </row>
    <row r="17" spans="2:71" ht="13.5" customHeight="1">
      <c r="B17" s="549" t="s">
        <v>235</v>
      </c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440">
        <v>3005</v>
      </c>
      <c r="AM17" s="440"/>
      <c r="AN17" s="440"/>
      <c r="AO17" s="440"/>
      <c r="AP17" s="440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"/>
    </row>
    <row r="18" spans="2:71" ht="13.5" customHeight="1">
      <c r="B18" s="443" t="s">
        <v>236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0">
        <v>3006</v>
      </c>
      <c r="AM18" s="440"/>
      <c r="AN18" s="440"/>
      <c r="AO18" s="440"/>
      <c r="AP18" s="440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33"/>
      <c r="BF18" s="533"/>
      <c r="BG18" s="533"/>
      <c r="BH18" s="533"/>
      <c r="BI18" s="533"/>
      <c r="BJ18" s="533"/>
      <c r="BK18" s="533"/>
      <c r="BL18" s="533"/>
      <c r="BM18" s="533"/>
      <c r="BN18" s="533"/>
      <c r="BO18" s="533"/>
      <c r="BP18" s="533"/>
      <c r="BQ18" s="533"/>
      <c r="BR18" s="533"/>
      <c r="BS18" s="5"/>
    </row>
    <row r="19" spans="2:71" ht="13.5" customHeight="1">
      <c r="B19" s="443" t="s">
        <v>237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0">
        <v>3010</v>
      </c>
      <c r="AM19" s="440"/>
      <c r="AN19" s="440"/>
      <c r="AO19" s="440"/>
      <c r="AP19" s="440"/>
      <c r="AQ19" s="554">
        <v>4</v>
      </c>
      <c r="AR19" s="554"/>
      <c r="AS19" s="554"/>
      <c r="AT19" s="554"/>
      <c r="AU19" s="554"/>
      <c r="AV19" s="554"/>
      <c r="AW19" s="554"/>
      <c r="AX19" s="554"/>
      <c r="AY19" s="554"/>
      <c r="AZ19" s="554"/>
      <c r="BA19" s="554"/>
      <c r="BB19" s="554"/>
      <c r="BC19" s="554"/>
      <c r="BD19" s="554"/>
      <c r="BE19" s="533">
        <v>7</v>
      </c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33"/>
      <c r="BR19" s="533"/>
      <c r="BS19" s="5"/>
    </row>
    <row r="20" spans="2:71" ht="13.5" customHeight="1">
      <c r="B20" s="534" t="s">
        <v>238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6"/>
      <c r="AL20" s="444">
        <v>3011</v>
      </c>
      <c r="AM20" s="445"/>
      <c r="AN20" s="445"/>
      <c r="AO20" s="445"/>
      <c r="AP20" s="446"/>
      <c r="AQ20" s="556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8"/>
      <c r="BE20" s="559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60"/>
      <c r="BS20" s="5"/>
    </row>
    <row r="21" spans="2:71" ht="13.5" customHeight="1">
      <c r="B21" s="534" t="s">
        <v>239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6"/>
      <c r="AL21" s="444">
        <v>3015</v>
      </c>
      <c r="AM21" s="445"/>
      <c r="AN21" s="445"/>
      <c r="AO21" s="445"/>
      <c r="AP21" s="446"/>
      <c r="AQ21" s="556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8"/>
      <c r="BE21" s="559"/>
      <c r="BF21" s="522"/>
      <c r="BG21" s="522"/>
      <c r="BH21" s="522"/>
      <c r="BI21" s="522"/>
      <c r="BJ21" s="522"/>
      <c r="BK21" s="522"/>
      <c r="BL21" s="522"/>
      <c r="BM21" s="522"/>
      <c r="BN21" s="522"/>
      <c r="BO21" s="522"/>
      <c r="BP21" s="522"/>
      <c r="BQ21" s="522"/>
      <c r="BR21" s="560"/>
      <c r="BS21" s="5"/>
    </row>
    <row r="22" spans="2:71" ht="13.5" customHeight="1">
      <c r="B22" s="534" t="s">
        <v>240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6"/>
      <c r="AL22" s="444">
        <v>3020</v>
      </c>
      <c r="AM22" s="445"/>
      <c r="AN22" s="445"/>
      <c r="AO22" s="445"/>
      <c r="AP22" s="446"/>
      <c r="AQ22" s="556">
        <v>10</v>
      </c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8"/>
      <c r="BE22" s="559">
        <v>1</v>
      </c>
      <c r="BF22" s="522"/>
      <c r="BG22" s="522"/>
      <c r="BH22" s="522"/>
      <c r="BI22" s="522"/>
      <c r="BJ22" s="522"/>
      <c r="BK22" s="522"/>
      <c r="BL22" s="522"/>
      <c r="BM22" s="522"/>
      <c r="BN22" s="522"/>
      <c r="BO22" s="522"/>
      <c r="BP22" s="522"/>
      <c r="BQ22" s="522"/>
      <c r="BR22" s="560"/>
      <c r="BS22" s="5"/>
    </row>
    <row r="23" spans="2:71" ht="25.5" customHeight="1">
      <c r="B23" s="534" t="s">
        <v>241</v>
      </c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6"/>
      <c r="AL23" s="444">
        <v>3025</v>
      </c>
      <c r="AM23" s="445"/>
      <c r="AN23" s="445"/>
      <c r="AO23" s="445"/>
      <c r="AP23" s="446"/>
      <c r="AQ23" s="556">
        <v>6</v>
      </c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8"/>
      <c r="BE23" s="559">
        <v>54</v>
      </c>
      <c r="BF23" s="522"/>
      <c r="BG23" s="522"/>
      <c r="BH23" s="522"/>
      <c r="BI23" s="522"/>
      <c r="BJ23" s="522"/>
      <c r="BK23" s="522"/>
      <c r="BL23" s="522"/>
      <c r="BM23" s="522"/>
      <c r="BN23" s="522"/>
      <c r="BO23" s="522"/>
      <c r="BP23" s="522"/>
      <c r="BQ23" s="522"/>
      <c r="BR23" s="560"/>
      <c r="BS23" s="5"/>
    </row>
    <row r="24" spans="2:71" ht="13.5" customHeight="1">
      <c r="B24" s="534" t="s">
        <v>242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6"/>
      <c r="AL24" s="444">
        <v>3035</v>
      </c>
      <c r="AM24" s="445"/>
      <c r="AN24" s="445"/>
      <c r="AO24" s="445"/>
      <c r="AP24" s="446"/>
      <c r="AQ24" s="556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8"/>
      <c r="BE24" s="559"/>
      <c r="BF24" s="522"/>
      <c r="BG24" s="522"/>
      <c r="BH24" s="522"/>
      <c r="BI24" s="522"/>
      <c r="BJ24" s="522"/>
      <c r="BK24" s="522"/>
      <c r="BL24" s="522"/>
      <c r="BM24" s="522"/>
      <c r="BN24" s="522"/>
      <c r="BO24" s="522"/>
      <c r="BP24" s="522"/>
      <c r="BQ24" s="522"/>
      <c r="BR24" s="560"/>
      <c r="BS24" s="5"/>
    </row>
    <row r="25" spans="2:71" ht="13.5" customHeight="1">
      <c r="B25" s="534" t="s">
        <v>243</v>
      </c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6"/>
      <c r="AL25" s="444">
        <v>3040</v>
      </c>
      <c r="AM25" s="445"/>
      <c r="AN25" s="445"/>
      <c r="AO25" s="445"/>
      <c r="AP25" s="446"/>
      <c r="AQ25" s="556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8"/>
      <c r="BE25" s="559"/>
      <c r="BF25" s="522"/>
      <c r="BG25" s="522"/>
      <c r="BH25" s="522"/>
      <c r="BI25" s="522"/>
      <c r="BJ25" s="522"/>
      <c r="BK25" s="522"/>
      <c r="BL25" s="522"/>
      <c r="BM25" s="522"/>
      <c r="BN25" s="522"/>
      <c r="BO25" s="522"/>
      <c r="BP25" s="522"/>
      <c r="BQ25" s="522"/>
      <c r="BR25" s="560"/>
      <c r="BS25" s="5"/>
    </row>
    <row r="26" spans="2:71" ht="26.25" customHeight="1">
      <c r="B26" s="534" t="s">
        <v>244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6"/>
      <c r="AL26" s="444">
        <v>3045</v>
      </c>
      <c r="AM26" s="445"/>
      <c r="AN26" s="445"/>
      <c r="AO26" s="445"/>
      <c r="AP26" s="446"/>
      <c r="AQ26" s="556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8"/>
      <c r="BE26" s="559"/>
      <c r="BF26" s="522"/>
      <c r="BG26" s="522"/>
      <c r="BH26" s="522"/>
      <c r="BI26" s="522"/>
      <c r="BJ26" s="522"/>
      <c r="BK26" s="522"/>
      <c r="BL26" s="522"/>
      <c r="BM26" s="522"/>
      <c r="BN26" s="522"/>
      <c r="BO26" s="522"/>
      <c r="BP26" s="522"/>
      <c r="BQ26" s="522"/>
      <c r="BR26" s="560"/>
      <c r="BS26" s="5"/>
    </row>
    <row r="27" spans="2:71" ht="13.5" customHeight="1">
      <c r="B27" s="534" t="s">
        <v>245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444">
        <v>3050</v>
      </c>
      <c r="AM27" s="445"/>
      <c r="AN27" s="445"/>
      <c r="AO27" s="445"/>
      <c r="AP27" s="446"/>
      <c r="AQ27" s="556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8"/>
      <c r="BE27" s="559"/>
      <c r="BF27" s="522"/>
      <c r="BG27" s="522"/>
      <c r="BH27" s="522"/>
      <c r="BI27" s="522"/>
      <c r="BJ27" s="522"/>
      <c r="BK27" s="522"/>
      <c r="BL27" s="522"/>
      <c r="BM27" s="522"/>
      <c r="BN27" s="522"/>
      <c r="BO27" s="522"/>
      <c r="BP27" s="522"/>
      <c r="BQ27" s="522"/>
      <c r="BR27" s="560"/>
      <c r="BS27" s="5"/>
    </row>
    <row r="28" spans="2:71" ht="13.5" customHeight="1">
      <c r="B28" s="534" t="s">
        <v>246</v>
      </c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6"/>
      <c r="AL28" s="444">
        <v>3055</v>
      </c>
      <c r="AM28" s="445"/>
      <c r="AN28" s="445"/>
      <c r="AO28" s="445"/>
      <c r="AP28" s="446"/>
      <c r="AQ28" s="556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8"/>
      <c r="BE28" s="559"/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60"/>
      <c r="BS28" s="5"/>
    </row>
    <row r="29" spans="2:71" ht="13.5" customHeight="1">
      <c r="B29" s="550" t="s">
        <v>247</v>
      </c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440">
        <v>3095</v>
      </c>
      <c r="AM29" s="440"/>
      <c r="AN29" s="440"/>
      <c r="AO29" s="440"/>
      <c r="AP29" s="440"/>
      <c r="AQ29" s="554">
        <v>52</v>
      </c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33"/>
      <c r="BF29" s="533"/>
      <c r="BG29" s="533"/>
      <c r="BH29" s="533"/>
      <c r="BI29" s="533"/>
      <c r="BJ29" s="533"/>
      <c r="BK29" s="533"/>
      <c r="BL29" s="533"/>
      <c r="BM29" s="533"/>
      <c r="BN29" s="533"/>
      <c r="BO29" s="533"/>
      <c r="BP29" s="533"/>
      <c r="BQ29" s="533"/>
      <c r="BR29" s="533"/>
      <c r="BS29" s="5"/>
    </row>
    <row r="30" spans="2:71" ht="13.5" customHeight="1">
      <c r="B30" s="551" t="s">
        <v>248</v>
      </c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3"/>
      <c r="AL30" s="459">
        <v>3100</v>
      </c>
      <c r="AM30" s="460"/>
      <c r="AN30" s="460"/>
      <c r="AO30" s="460"/>
      <c r="AP30" s="461"/>
      <c r="AQ30" s="561" t="s">
        <v>91</v>
      </c>
      <c r="AR30" s="562">
        <v>5151</v>
      </c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3" t="s">
        <v>90</v>
      </c>
      <c r="BE30" s="528" t="s">
        <v>91</v>
      </c>
      <c r="BF30" s="523">
        <v>7738.4</v>
      </c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5" t="s">
        <v>90</v>
      </c>
      <c r="BS30" s="5"/>
    </row>
    <row r="31" spans="2:71" ht="13.5" customHeight="1">
      <c r="B31" s="579" t="s">
        <v>249</v>
      </c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1"/>
      <c r="AL31" s="462"/>
      <c r="AM31" s="463"/>
      <c r="AN31" s="463"/>
      <c r="AO31" s="463"/>
      <c r="AP31" s="464"/>
      <c r="AQ31" s="567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9"/>
      <c r="BE31" s="532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6"/>
      <c r="BS31" s="5"/>
    </row>
    <row r="32" spans="2:71" ht="13.5" customHeight="1">
      <c r="B32" s="578" t="s">
        <v>250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440">
        <v>3105</v>
      </c>
      <c r="AM32" s="440"/>
      <c r="AN32" s="440"/>
      <c r="AO32" s="440"/>
      <c r="AP32" s="440"/>
      <c r="AQ32" s="192" t="s">
        <v>91</v>
      </c>
      <c r="AR32" s="557">
        <v>1478</v>
      </c>
      <c r="AS32" s="557"/>
      <c r="AT32" s="557"/>
      <c r="AU32" s="557"/>
      <c r="AV32" s="557"/>
      <c r="AW32" s="557"/>
      <c r="AX32" s="557"/>
      <c r="AY32" s="557"/>
      <c r="AZ32" s="557"/>
      <c r="BA32" s="557"/>
      <c r="BB32" s="557"/>
      <c r="BC32" s="557"/>
      <c r="BD32" s="193" t="s">
        <v>90</v>
      </c>
      <c r="BE32" s="130" t="s">
        <v>91</v>
      </c>
      <c r="BF32" s="522">
        <v>1461</v>
      </c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131" t="s">
        <v>90</v>
      </c>
      <c r="BS32" s="5"/>
    </row>
    <row r="33" spans="2:71" ht="13.5" customHeight="1">
      <c r="B33" s="540" t="s">
        <v>251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440">
        <v>3110</v>
      </c>
      <c r="AM33" s="440"/>
      <c r="AN33" s="440"/>
      <c r="AO33" s="440"/>
      <c r="AP33" s="440"/>
      <c r="AQ33" s="192" t="s">
        <v>91</v>
      </c>
      <c r="AR33" s="557">
        <v>425</v>
      </c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193" t="s">
        <v>90</v>
      </c>
      <c r="BE33" s="130" t="s">
        <v>91</v>
      </c>
      <c r="BF33" s="522">
        <v>659</v>
      </c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131" t="s">
        <v>90</v>
      </c>
      <c r="BS33" s="5"/>
    </row>
    <row r="34" spans="2:71" ht="13.5" customHeight="1">
      <c r="B34" s="540" t="s">
        <v>366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440">
        <v>3115</v>
      </c>
      <c r="AM34" s="440"/>
      <c r="AN34" s="440"/>
      <c r="AO34" s="440"/>
      <c r="AP34" s="440"/>
      <c r="AQ34" s="192" t="s">
        <v>91</v>
      </c>
      <c r="AR34" s="557">
        <v>1973</v>
      </c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193" t="s">
        <v>90</v>
      </c>
      <c r="BE34" s="130" t="s">
        <v>91</v>
      </c>
      <c r="BF34" s="522">
        <v>2687.4</v>
      </c>
      <c r="BG34" s="522"/>
      <c r="BH34" s="522"/>
      <c r="BI34" s="522"/>
      <c r="BJ34" s="522"/>
      <c r="BK34" s="522"/>
      <c r="BL34" s="522"/>
      <c r="BM34" s="522"/>
      <c r="BN34" s="522"/>
      <c r="BO34" s="522"/>
      <c r="BP34" s="522"/>
      <c r="BQ34" s="522"/>
      <c r="BR34" s="131" t="s">
        <v>90</v>
      </c>
      <c r="BS34" s="5"/>
    </row>
    <row r="35" spans="2:71" ht="13.5" customHeight="1">
      <c r="B35" s="534" t="s">
        <v>252</v>
      </c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6"/>
      <c r="AL35" s="444">
        <v>3116</v>
      </c>
      <c r="AM35" s="445"/>
      <c r="AN35" s="445"/>
      <c r="AO35" s="445"/>
      <c r="AP35" s="446"/>
      <c r="AQ35" s="130" t="s">
        <v>91</v>
      </c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2"/>
      <c r="BD35" s="131" t="s">
        <v>90</v>
      </c>
      <c r="BE35" s="130" t="s">
        <v>91</v>
      </c>
      <c r="BF35" s="522">
        <v>866.4</v>
      </c>
      <c r="BG35" s="522"/>
      <c r="BH35" s="522"/>
      <c r="BI35" s="522"/>
      <c r="BJ35" s="522"/>
      <c r="BK35" s="522"/>
      <c r="BL35" s="522"/>
      <c r="BM35" s="522"/>
      <c r="BN35" s="522"/>
      <c r="BO35" s="522"/>
      <c r="BP35" s="522"/>
      <c r="BQ35" s="522"/>
      <c r="BR35" s="131" t="s">
        <v>90</v>
      </c>
      <c r="BS35" s="5"/>
    </row>
    <row r="36" spans="2:71" ht="27" customHeight="1">
      <c r="B36" s="534" t="s">
        <v>253</v>
      </c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6"/>
      <c r="AL36" s="444">
        <v>3117</v>
      </c>
      <c r="AM36" s="445"/>
      <c r="AN36" s="445"/>
      <c r="AO36" s="445"/>
      <c r="AP36" s="446"/>
      <c r="AQ36" s="130" t="s">
        <v>91</v>
      </c>
      <c r="AR36" s="522">
        <v>864</v>
      </c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131" t="s">
        <v>90</v>
      </c>
      <c r="BE36" s="130" t="s">
        <v>91</v>
      </c>
      <c r="BF36" s="522">
        <v>982</v>
      </c>
      <c r="BG36" s="522"/>
      <c r="BH36" s="522"/>
      <c r="BI36" s="522"/>
      <c r="BJ36" s="522"/>
      <c r="BK36" s="522"/>
      <c r="BL36" s="522"/>
      <c r="BM36" s="522"/>
      <c r="BN36" s="522"/>
      <c r="BO36" s="522"/>
      <c r="BP36" s="522"/>
      <c r="BQ36" s="522"/>
      <c r="BR36" s="131" t="s">
        <v>90</v>
      </c>
      <c r="BS36" s="5"/>
    </row>
    <row r="37" spans="2:71" ht="26.25" customHeight="1">
      <c r="B37" s="534" t="s">
        <v>254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6"/>
      <c r="AL37" s="444">
        <v>3118</v>
      </c>
      <c r="AM37" s="445"/>
      <c r="AN37" s="445"/>
      <c r="AO37" s="445"/>
      <c r="AP37" s="446"/>
      <c r="AQ37" s="130" t="s">
        <v>91</v>
      </c>
      <c r="AR37" s="522">
        <v>747</v>
      </c>
      <c r="AS37" s="522"/>
      <c r="AT37" s="522"/>
      <c r="AU37" s="522"/>
      <c r="AV37" s="522"/>
      <c r="AW37" s="522"/>
      <c r="AX37" s="522"/>
      <c r="AY37" s="522"/>
      <c r="AZ37" s="522"/>
      <c r="BA37" s="522"/>
      <c r="BB37" s="522"/>
      <c r="BC37" s="522"/>
      <c r="BD37" s="131" t="s">
        <v>90</v>
      </c>
      <c r="BE37" s="130" t="s">
        <v>91</v>
      </c>
      <c r="BF37" s="522">
        <v>44</v>
      </c>
      <c r="BG37" s="522"/>
      <c r="BH37" s="522"/>
      <c r="BI37" s="522"/>
      <c r="BJ37" s="522"/>
      <c r="BK37" s="522"/>
      <c r="BL37" s="522"/>
      <c r="BM37" s="522"/>
      <c r="BN37" s="522"/>
      <c r="BO37" s="522"/>
      <c r="BP37" s="522"/>
      <c r="BQ37" s="522"/>
      <c r="BR37" s="131" t="s">
        <v>90</v>
      </c>
      <c r="BS37" s="5"/>
    </row>
    <row r="38" spans="2:71" ht="12.75">
      <c r="B38" s="534" t="s">
        <v>255</v>
      </c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6"/>
      <c r="AL38" s="444">
        <v>3135</v>
      </c>
      <c r="AM38" s="445"/>
      <c r="AN38" s="445"/>
      <c r="AO38" s="445"/>
      <c r="AP38" s="446"/>
      <c r="AQ38" s="130" t="s">
        <v>91</v>
      </c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131" t="s">
        <v>90</v>
      </c>
      <c r="BE38" s="130" t="s">
        <v>91</v>
      </c>
      <c r="BF38" s="522"/>
      <c r="BG38" s="522"/>
      <c r="BH38" s="522"/>
      <c r="BI38" s="522"/>
      <c r="BJ38" s="522"/>
      <c r="BK38" s="522"/>
      <c r="BL38" s="522"/>
      <c r="BM38" s="522"/>
      <c r="BN38" s="522"/>
      <c r="BO38" s="522"/>
      <c r="BP38" s="522"/>
      <c r="BQ38" s="522"/>
      <c r="BR38" s="131" t="s">
        <v>90</v>
      </c>
      <c r="BS38" s="5"/>
    </row>
    <row r="39" spans="2:71" ht="12.75">
      <c r="B39" s="534" t="s">
        <v>256</v>
      </c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6"/>
      <c r="AL39" s="444">
        <v>3140</v>
      </c>
      <c r="AM39" s="445"/>
      <c r="AN39" s="445"/>
      <c r="AO39" s="445"/>
      <c r="AP39" s="446"/>
      <c r="AQ39" s="130" t="s">
        <v>91</v>
      </c>
      <c r="AR39" s="557">
        <v>180</v>
      </c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131" t="s">
        <v>90</v>
      </c>
      <c r="BE39" s="130" t="s">
        <v>91</v>
      </c>
      <c r="BF39" s="522">
        <v>5</v>
      </c>
      <c r="BG39" s="522"/>
      <c r="BH39" s="522"/>
      <c r="BI39" s="522"/>
      <c r="BJ39" s="522"/>
      <c r="BK39" s="522"/>
      <c r="BL39" s="522"/>
      <c r="BM39" s="522"/>
      <c r="BN39" s="522"/>
      <c r="BO39" s="522"/>
      <c r="BP39" s="522"/>
      <c r="BQ39" s="522"/>
      <c r="BR39" s="131" t="s">
        <v>90</v>
      </c>
      <c r="BS39" s="5"/>
    </row>
    <row r="40" spans="2:71" ht="12.75">
      <c r="B40" s="534" t="s">
        <v>257</v>
      </c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6"/>
      <c r="AL40" s="444">
        <v>3145</v>
      </c>
      <c r="AM40" s="445"/>
      <c r="AN40" s="445"/>
      <c r="AO40" s="445"/>
      <c r="AP40" s="446"/>
      <c r="AQ40" s="130" t="s">
        <v>91</v>
      </c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131" t="s">
        <v>90</v>
      </c>
      <c r="BE40" s="130" t="s">
        <v>91</v>
      </c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131" t="s">
        <v>90</v>
      </c>
      <c r="BS40" s="5"/>
    </row>
    <row r="41" spans="2:71" ht="26.25" customHeight="1">
      <c r="B41" s="534" t="s">
        <v>258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6"/>
      <c r="AL41" s="444">
        <v>3150</v>
      </c>
      <c r="AM41" s="445"/>
      <c r="AN41" s="445"/>
      <c r="AO41" s="445"/>
      <c r="AP41" s="446"/>
      <c r="AQ41" s="130" t="s">
        <v>91</v>
      </c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131" t="s">
        <v>90</v>
      </c>
      <c r="BE41" s="130" t="s">
        <v>91</v>
      </c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131" t="s">
        <v>90</v>
      </c>
      <c r="BS41" s="5"/>
    </row>
    <row r="42" spans="2:71" ht="12.75">
      <c r="B42" s="534" t="s">
        <v>259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6"/>
      <c r="AL42" s="444">
        <v>3155</v>
      </c>
      <c r="AM42" s="445"/>
      <c r="AN42" s="445"/>
      <c r="AO42" s="445"/>
      <c r="AP42" s="446"/>
      <c r="AQ42" s="130" t="s">
        <v>91</v>
      </c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131" t="s">
        <v>90</v>
      </c>
      <c r="BE42" s="130" t="s">
        <v>91</v>
      </c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2"/>
      <c r="BQ42" s="522"/>
      <c r="BR42" s="131" t="s">
        <v>90</v>
      </c>
      <c r="BS42" s="5"/>
    </row>
    <row r="43" spans="2:71" ht="13.5" customHeight="1">
      <c r="B43" s="540" t="s">
        <v>260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440">
        <v>3190</v>
      </c>
      <c r="AM43" s="440"/>
      <c r="AN43" s="440"/>
      <c r="AO43" s="440"/>
      <c r="AP43" s="440"/>
      <c r="AQ43" s="130" t="s">
        <v>91</v>
      </c>
      <c r="AR43" s="522">
        <v>77</v>
      </c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131" t="s">
        <v>90</v>
      </c>
      <c r="BE43" s="130" t="s">
        <v>91</v>
      </c>
      <c r="BF43" s="522">
        <v>74</v>
      </c>
      <c r="BG43" s="522"/>
      <c r="BH43" s="522"/>
      <c r="BI43" s="522"/>
      <c r="BJ43" s="522"/>
      <c r="BK43" s="522"/>
      <c r="BL43" s="522"/>
      <c r="BM43" s="522"/>
      <c r="BN43" s="522"/>
      <c r="BO43" s="522"/>
      <c r="BP43" s="522"/>
      <c r="BQ43" s="522"/>
      <c r="BR43" s="131" t="s">
        <v>90</v>
      </c>
      <c r="BS43" s="5"/>
    </row>
    <row r="44" spans="2:71" ht="13.5" customHeight="1">
      <c r="B44" s="586" t="s">
        <v>261</v>
      </c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21">
        <v>3195</v>
      </c>
      <c r="AM44" s="521"/>
      <c r="AN44" s="521"/>
      <c r="AO44" s="521"/>
      <c r="AP44" s="521"/>
      <c r="AQ44" s="527">
        <f>SUM(AQ14:BD29)-SUM(AR30:BC34)-SUM(AR38:BC43)</f>
        <v>-997</v>
      </c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>
        <f>SUM(BE14:BR29)-SUM(BF30:BQ34)-SUM(BF38:BQ43)</f>
        <v>-1382.7999999999993</v>
      </c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49"/>
    </row>
    <row r="45" spans="2:71" ht="13.5" customHeight="1">
      <c r="B45" s="587" t="s">
        <v>262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9"/>
      <c r="AL45" s="459">
        <v>3200</v>
      </c>
      <c r="AM45" s="460"/>
      <c r="AN45" s="460"/>
      <c r="AO45" s="460"/>
      <c r="AP45" s="461"/>
      <c r="AQ45" s="528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5"/>
      <c r="BE45" s="528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5"/>
      <c r="BS45" s="5"/>
    </row>
    <row r="46" spans="2:71" ht="13.5" customHeight="1">
      <c r="B46" s="590" t="s">
        <v>263</v>
      </c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2"/>
      <c r="AL46" s="537"/>
      <c r="AM46" s="538"/>
      <c r="AN46" s="538"/>
      <c r="AO46" s="538"/>
      <c r="AP46" s="539"/>
      <c r="AQ46" s="529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1"/>
      <c r="BE46" s="529"/>
      <c r="BF46" s="530"/>
      <c r="BG46" s="530"/>
      <c r="BH46" s="530"/>
      <c r="BI46" s="530"/>
      <c r="BJ46" s="530"/>
      <c r="BK46" s="530"/>
      <c r="BL46" s="530"/>
      <c r="BM46" s="530"/>
      <c r="BN46" s="530"/>
      <c r="BO46" s="530"/>
      <c r="BP46" s="530"/>
      <c r="BQ46" s="530"/>
      <c r="BR46" s="531"/>
      <c r="BS46" s="5"/>
    </row>
    <row r="47" spans="2:71" ht="13.5" customHeight="1">
      <c r="B47" s="582" t="s">
        <v>264</v>
      </c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4"/>
      <c r="AL47" s="462"/>
      <c r="AM47" s="463"/>
      <c r="AN47" s="463"/>
      <c r="AO47" s="463"/>
      <c r="AP47" s="464"/>
      <c r="AQ47" s="532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6"/>
      <c r="BE47" s="532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6"/>
      <c r="BS47" s="5"/>
    </row>
    <row r="48" spans="2:71" ht="13.5" customHeight="1">
      <c r="B48" s="548" t="s">
        <v>265</v>
      </c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440">
        <v>3205</v>
      </c>
      <c r="AM48" s="440"/>
      <c r="AN48" s="440"/>
      <c r="AO48" s="440"/>
      <c r="AP48" s="440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/>
      <c r="BR48" s="533"/>
      <c r="BS48" s="5"/>
    </row>
    <row r="49" spans="2:71" ht="13.5" customHeight="1">
      <c r="B49" s="551" t="s">
        <v>266</v>
      </c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3"/>
      <c r="AL49" s="459">
        <v>3215</v>
      </c>
      <c r="AM49" s="460"/>
      <c r="AN49" s="460"/>
      <c r="AO49" s="460"/>
      <c r="AP49" s="461"/>
      <c r="AQ49" s="528"/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  <c r="BB49" s="523"/>
      <c r="BC49" s="523"/>
      <c r="BD49" s="525"/>
      <c r="BE49" s="528"/>
      <c r="BF49" s="523"/>
      <c r="BG49" s="523"/>
      <c r="BH49" s="523"/>
      <c r="BI49" s="523"/>
      <c r="BJ49" s="523"/>
      <c r="BK49" s="523"/>
      <c r="BL49" s="523"/>
      <c r="BM49" s="523"/>
      <c r="BN49" s="523"/>
      <c r="BO49" s="523"/>
      <c r="BP49" s="523"/>
      <c r="BQ49" s="523"/>
      <c r="BR49" s="525"/>
      <c r="BS49" s="5"/>
    </row>
    <row r="50" spans="2:71" ht="13.5" customHeight="1">
      <c r="B50" s="582" t="s">
        <v>267</v>
      </c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4"/>
      <c r="AL50" s="462"/>
      <c r="AM50" s="463"/>
      <c r="AN50" s="463"/>
      <c r="AO50" s="463"/>
      <c r="AP50" s="464"/>
      <c r="AQ50" s="532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6"/>
      <c r="BE50" s="532"/>
      <c r="BF50" s="524"/>
      <c r="BG50" s="524"/>
      <c r="BH50" s="524"/>
      <c r="BI50" s="524"/>
      <c r="BJ50" s="524"/>
      <c r="BK50" s="524"/>
      <c r="BL50" s="524"/>
      <c r="BM50" s="524"/>
      <c r="BN50" s="524"/>
      <c r="BO50" s="524"/>
      <c r="BP50" s="524"/>
      <c r="BQ50" s="524"/>
      <c r="BR50" s="526"/>
      <c r="BS50" s="5"/>
    </row>
    <row r="51" spans="2:71" ht="13.5" customHeight="1">
      <c r="B51" s="585" t="s">
        <v>268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440">
        <v>3220</v>
      </c>
      <c r="AM51" s="440"/>
      <c r="AN51" s="440"/>
      <c r="AO51" s="440"/>
      <c r="AP51" s="440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  <c r="BA51" s="533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"/>
    </row>
    <row r="52" spans="2:71" ht="13.5" customHeight="1">
      <c r="B52" s="540" t="s">
        <v>269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440">
        <v>3225</v>
      </c>
      <c r="AM52" s="440"/>
      <c r="AN52" s="440"/>
      <c r="AO52" s="440"/>
      <c r="AP52" s="440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  <c r="BA52" s="533"/>
      <c r="BB52" s="533"/>
      <c r="BC52" s="533"/>
      <c r="BD52" s="533"/>
      <c r="BE52" s="533"/>
      <c r="BF52" s="533"/>
      <c r="BG52" s="533"/>
      <c r="BH52" s="533"/>
      <c r="BI52" s="533"/>
      <c r="BJ52" s="533"/>
      <c r="BK52" s="533"/>
      <c r="BL52" s="533"/>
      <c r="BM52" s="533"/>
      <c r="BN52" s="533"/>
      <c r="BO52" s="533"/>
      <c r="BP52" s="533"/>
      <c r="BQ52" s="533"/>
      <c r="BR52" s="533"/>
      <c r="BS52" s="5"/>
    </row>
    <row r="53" spans="2:71" s="45" customFormat="1" ht="13.5" customHeight="1">
      <c r="B53" s="593" t="s">
        <v>270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4"/>
      <c r="AJ53" s="594"/>
      <c r="AK53" s="595"/>
      <c r="AL53" s="497">
        <v>3230</v>
      </c>
      <c r="AM53" s="498"/>
      <c r="AN53" s="498"/>
      <c r="AO53" s="498"/>
      <c r="AP53" s="499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0"/>
    </row>
    <row r="54" spans="2:71" s="45" customFormat="1" ht="27.75" customHeight="1">
      <c r="B54" s="593" t="s">
        <v>271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594"/>
      <c r="AK54" s="595"/>
      <c r="AL54" s="497">
        <v>3235</v>
      </c>
      <c r="AM54" s="498"/>
      <c r="AN54" s="498"/>
      <c r="AO54" s="498"/>
      <c r="AP54" s="499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555"/>
      <c r="BR54" s="555"/>
      <c r="BS54" s="50"/>
    </row>
    <row r="55" spans="2:71" ht="13.5" customHeight="1">
      <c r="B55" s="550" t="s">
        <v>247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440">
        <v>3250</v>
      </c>
      <c r="AM55" s="440"/>
      <c r="AN55" s="440"/>
      <c r="AO55" s="440"/>
      <c r="AP55" s="440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"/>
    </row>
    <row r="56" spans="2:71" ht="13.5" customHeight="1">
      <c r="B56" s="551" t="s">
        <v>272</v>
      </c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3"/>
      <c r="AL56" s="459">
        <v>3255</v>
      </c>
      <c r="AM56" s="460"/>
      <c r="AN56" s="460"/>
      <c r="AO56" s="460"/>
      <c r="AP56" s="461"/>
      <c r="AQ56" s="528" t="s">
        <v>91</v>
      </c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  <c r="BB56" s="523"/>
      <c r="BC56" s="523"/>
      <c r="BD56" s="525" t="s">
        <v>90</v>
      </c>
      <c r="BE56" s="528" t="s">
        <v>91</v>
      </c>
      <c r="BF56" s="523"/>
      <c r="BG56" s="523"/>
      <c r="BH56" s="523"/>
      <c r="BI56" s="523"/>
      <c r="BJ56" s="523"/>
      <c r="BK56" s="523"/>
      <c r="BL56" s="523"/>
      <c r="BM56" s="523"/>
      <c r="BN56" s="523"/>
      <c r="BO56" s="523"/>
      <c r="BP56" s="523"/>
      <c r="BQ56" s="523"/>
      <c r="BR56" s="525" t="s">
        <v>90</v>
      </c>
      <c r="BS56" s="5"/>
    </row>
    <row r="57" spans="2:71" ht="13.5" customHeight="1">
      <c r="B57" s="582" t="s">
        <v>264</v>
      </c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4"/>
      <c r="AL57" s="462"/>
      <c r="AM57" s="463"/>
      <c r="AN57" s="463"/>
      <c r="AO57" s="463"/>
      <c r="AP57" s="464"/>
      <c r="AQ57" s="532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6"/>
      <c r="BE57" s="532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6"/>
      <c r="BS57" s="5"/>
    </row>
    <row r="58" spans="2:71" ht="13.5" customHeight="1">
      <c r="B58" s="585" t="s">
        <v>265</v>
      </c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440">
        <v>3260</v>
      </c>
      <c r="AM58" s="440"/>
      <c r="AN58" s="440"/>
      <c r="AO58" s="440"/>
      <c r="AP58" s="440"/>
      <c r="AQ58" s="130" t="s">
        <v>91</v>
      </c>
      <c r="AR58" s="522"/>
      <c r="AS58" s="522"/>
      <c r="AT58" s="522"/>
      <c r="AU58" s="522"/>
      <c r="AV58" s="522"/>
      <c r="AW58" s="522"/>
      <c r="AX58" s="522"/>
      <c r="AY58" s="522"/>
      <c r="AZ58" s="522"/>
      <c r="BA58" s="522"/>
      <c r="BB58" s="522"/>
      <c r="BC58" s="522"/>
      <c r="BD58" s="131" t="s">
        <v>90</v>
      </c>
      <c r="BE58" s="130" t="s">
        <v>91</v>
      </c>
      <c r="BF58" s="522"/>
      <c r="BG58" s="522"/>
      <c r="BH58" s="522"/>
      <c r="BI58" s="522"/>
      <c r="BJ58" s="522"/>
      <c r="BK58" s="522"/>
      <c r="BL58" s="522"/>
      <c r="BM58" s="522"/>
      <c r="BN58" s="522"/>
      <c r="BO58" s="522"/>
      <c r="BP58" s="522"/>
      <c r="BQ58" s="522"/>
      <c r="BR58" s="131" t="s">
        <v>90</v>
      </c>
      <c r="BS58" s="5"/>
    </row>
    <row r="59" spans="2:71" ht="13.5" customHeight="1">
      <c r="B59" s="540" t="s">
        <v>273</v>
      </c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440">
        <v>3270</v>
      </c>
      <c r="AM59" s="440"/>
      <c r="AN59" s="440"/>
      <c r="AO59" s="440"/>
      <c r="AP59" s="440"/>
      <c r="AQ59" s="130" t="s">
        <v>91</v>
      </c>
      <c r="AR59" s="522"/>
      <c r="AS59" s="522"/>
      <c r="AT59" s="522"/>
      <c r="AU59" s="522"/>
      <c r="AV59" s="522"/>
      <c r="AW59" s="522"/>
      <c r="AX59" s="522"/>
      <c r="AY59" s="522"/>
      <c r="AZ59" s="522"/>
      <c r="BA59" s="522"/>
      <c r="BB59" s="522"/>
      <c r="BC59" s="522"/>
      <c r="BD59" s="131" t="s">
        <v>90</v>
      </c>
      <c r="BE59" s="130" t="s">
        <v>91</v>
      </c>
      <c r="BF59" s="522"/>
      <c r="BG59" s="522"/>
      <c r="BH59" s="522"/>
      <c r="BI59" s="522"/>
      <c r="BJ59" s="522"/>
      <c r="BK59" s="522"/>
      <c r="BL59" s="522"/>
      <c r="BM59" s="522"/>
      <c r="BN59" s="522"/>
      <c r="BO59" s="522"/>
      <c r="BP59" s="522"/>
      <c r="BQ59" s="522"/>
      <c r="BR59" s="131" t="s">
        <v>90</v>
      </c>
      <c r="BS59" s="5"/>
    </row>
    <row r="60" spans="2:71" ht="13.5" customHeight="1">
      <c r="B60" s="534" t="s">
        <v>274</v>
      </c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6"/>
      <c r="AL60" s="444">
        <v>3275</v>
      </c>
      <c r="AM60" s="445"/>
      <c r="AN60" s="445"/>
      <c r="AO60" s="445"/>
      <c r="AP60" s="446"/>
      <c r="AQ60" s="130" t="s">
        <v>91</v>
      </c>
      <c r="AR60" s="522"/>
      <c r="AS60" s="522"/>
      <c r="AT60" s="522"/>
      <c r="AU60" s="522"/>
      <c r="AV60" s="522"/>
      <c r="AW60" s="522"/>
      <c r="AX60" s="522"/>
      <c r="AY60" s="522"/>
      <c r="AZ60" s="522"/>
      <c r="BA60" s="522"/>
      <c r="BB60" s="522"/>
      <c r="BC60" s="522"/>
      <c r="BD60" s="131" t="s">
        <v>90</v>
      </c>
      <c r="BE60" s="130" t="s">
        <v>91</v>
      </c>
      <c r="BF60" s="522"/>
      <c r="BG60" s="522"/>
      <c r="BH60" s="522"/>
      <c r="BI60" s="522"/>
      <c r="BJ60" s="522"/>
      <c r="BK60" s="522"/>
      <c r="BL60" s="522"/>
      <c r="BM60" s="522"/>
      <c r="BN60" s="522"/>
      <c r="BO60" s="522"/>
      <c r="BP60" s="522"/>
      <c r="BQ60" s="522"/>
      <c r="BR60" s="131" t="s">
        <v>90</v>
      </c>
      <c r="BS60" s="5"/>
    </row>
    <row r="61" spans="2:71" ht="27" customHeight="1">
      <c r="B61" s="534" t="s">
        <v>275</v>
      </c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6"/>
      <c r="AL61" s="444">
        <v>3280</v>
      </c>
      <c r="AM61" s="445"/>
      <c r="AN61" s="445"/>
      <c r="AO61" s="445"/>
      <c r="AP61" s="446"/>
      <c r="AQ61" s="130" t="s">
        <v>91</v>
      </c>
      <c r="AR61" s="522"/>
      <c r="AS61" s="522"/>
      <c r="AT61" s="522"/>
      <c r="AU61" s="522"/>
      <c r="AV61" s="522"/>
      <c r="AW61" s="522"/>
      <c r="AX61" s="522"/>
      <c r="AY61" s="522"/>
      <c r="AZ61" s="522"/>
      <c r="BA61" s="522"/>
      <c r="BB61" s="522"/>
      <c r="BC61" s="522"/>
      <c r="BD61" s="131" t="s">
        <v>90</v>
      </c>
      <c r="BE61" s="130" t="s">
        <v>91</v>
      </c>
      <c r="BF61" s="522"/>
      <c r="BG61" s="522"/>
      <c r="BH61" s="522"/>
      <c r="BI61" s="522"/>
      <c r="BJ61" s="522"/>
      <c r="BK61" s="522"/>
      <c r="BL61" s="522"/>
      <c r="BM61" s="522"/>
      <c r="BN61" s="522"/>
      <c r="BO61" s="522"/>
      <c r="BP61" s="522"/>
      <c r="BQ61" s="522"/>
      <c r="BR61" s="131" t="s">
        <v>90</v>
      </c>
      <c r="BS61" s="5"/>
    </row>
    <row r="62" spans="2:71" ht="13.5" customHeight="1">
      <c r="B62" s="540" t="s">
        <v>276</v>
      </c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440">
        <v>3290</v>
      </c>
      <c r="AM62" s="440"/>
      <c r="AN62" s="440"/>
      <c r="AO62" s="440"/>
      <c r="AP62" s="440"/>
      <c r="AQ62" s="130" t="s">
        <v>91</v>
      </c>
      <c r="AR62" s="522"/>
      <c r="AS62" s="522"/>
      <c r="AT62" s="522"/>
      <c r="AU62" s="522"/>
      <c r="AV62" s="522"/>
      <c r="AW62" s="522"/>
      <c r="AX62" s="522"/>
      <c r="AY62" s="522"/>
      <c r="AZ62" s="522"/>
      <c r="BA62" s="522"/>
      <c r="BB62" s="522"/>
      <c r="BC62" s="522"/>
      <c r="BD62" s="131" t="s">
        <v>90</v>
      </c>
      <c r="BE62" s="130" t="s">
        <v>91</v>
      </c>
      <c r="BF62" s="522"/>
      <c r="BG62" s="522"/>
      <c r="BH62" s="522"/>
      <c r="BI62" s="522"/>
      <c r="BJ62" s="522"/>
      <c r="BK62" s="522"/>
      <c r="BL62" s="522"/>
      <c r="BM62" s="522"/>
      <c r="BN62" s="522"/>
      <c r="BO62" s="522"/>
      <c r="BP62" s="522"/>
      <c r="BQ62" s="522"/>
      <c r="BR62" s="131" t="s">
        <v>90</v>
      </c>
      <c r="BS62" s="5"/>
    </row>
    <row r="63" spans="2:71" ht="13.5" customHeight="1">
      <c r="B63" s="586" t="s">
        <v>277</v>
      </c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586"/>
      <c r="AL63" s="521">
        <v>3295</v>
      </c>
      <c r="AM63" s="521"/>
      <c r="AN63" s="521"/>
      <c r="AO63" s="521"/>
      <c r="AP63" s="521"/>
      <c r="AQ63" s="527">
        <f>SUM(AQ45:BD55)-SUM(AR56:BC62)</f>
        <v>0</v>
      </c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527"/>
      <c r="BD63" s="527"/>
      <c r="BE63" s="527">
        <f>SUM(BE45:BR55)-SUM(BF56:BQ62)</f>
        <v>0</v>
      </c>
      <c r="BF63" s="527"/>
      <c r="BG63" s="527"/>
      <c r="BH63" s="527"/>
      <c r="BI63" s="527"/>
      <c r="BJ63" s="527"/>
      <c r="BK63" s="527"/>
      <c r="BL63" s="527"/>
      <c r="BM63" s="527"/>
      <c r="BN63" s="527"/>
      <c r="BO63" s="527"/>
      <c r="BP63" s="527"/>
      <c r="BQ63" s="527"/>
      <c r="BR63" s="527"/>
      <c r="BS63" s="5"/>
    </row>
    <row r="64" spans="2:71" ht="13.5" customHeight="1">
      <c r="B64" s="587" t="s">
        <v>278</v>
      </c>
      <c r="C64" s="588"/>
      <c r="D64" s="588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8"/>
      <c r="AB64" s="588"/>
      <c r="AC64" s="588"/>
      <c r="AD64" s="588"/>
      <c r="AE64" s="588"/>
      <c r="AF64" s="588"/>
      <c r="AG64" s="588"/>
      <c r="AH64" s="588"/>
      <c r="AI64" s="588"/>
      <c r="AJ64" s="588"/>
      <c r="AK64" s="589"/>
      <c r="AL64" s="459">
        <v>3300</v>
      </c>
      <c r="AM64" s="460"/>
      <c r="AN64" s="460"/>
      <c r="AO64" s="460"/>
      <c r="AP64" s="461"/>
      <c r="AQ64" s="528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5"/>
      <c r="BE64" s="528"/>
      <c r="BF64" s="523"/>
      <c r="BG64" s="523"/>
      <c r="BH64" s="523"/>
      <c r="BI64" s="523"/>
      <c r="BJ64" s="523"/>
      <c r="BK64" s="523"/>
      <c r="BL64" s="523"/>
      <c r="BM64" s="523"/>
      <c r="BN64" s="523"/>
      <c r="BO64" s="523"/>
      <c r="BP64" s="523"/>
      <c r="BQ64" s="523"/>
      <c r="BR64" s="525"/>
      <c r="BS64" s="5"/>
    </row>
    <row r="65" spans="2:71" ht="13.5" customHeight="1">
      <c r="B65" s="590" t="s">
        <v>233</v>
      </c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2"/>
      <c r="AL65" s="537"/>
      <c r="AM65" s="538"/>
      <c r="AN65" s="538"/>
      <c r="AO65" s="538"/>
      <c r="AP65" s="539"/>
      <c r="AQ65" s="529"/>
      <c r="AR65" s="530"/>
      <c r="AS65" s="530"/>
      <c r="AT65" s="530"/>
      <c r="AU65" s="530"/>
      <c r="AV65" s="530"/>
      <c r="AW65" s="530"/>
      <c r="AX65" s="530"/>
      <c r="AY65" s="530"/>
      <c r="AZ65" s="530"/>
      <c r="BA65" s="530"/>
      <c r="BB65" s="530"/>
      <c r="BC65" s="530"/>
      <c r="BD65" s="531"/>
      <c r="BE65" s="529"/>
      <c r="BF65" s="530"/>
      <c r="BG65" s="530"/>
      <c r="BH65" s="530"/>
      <c r="BI65" s="530"/>
      <c r="BJ65" s="530"/>
      <c r="BK65" s="530"/>
      <c r="BL65" s="530"/>
      <c r="BM65" s="530"/>
      <c r="BN65" s="530"/>
      <c r="BO65" s="530"/>
      <c r="BP65" s="530"/>
      <c r="BQ65" s="530"/>
      <c r="BR65" s="531"/>
      <c r="BS65" s="5"/>
    </row>
    <row r="66" spans="2:71" ht="13.5" customHeight="1">
      <c r="B66" s="579" t="s">
        <v>279</v>
      </c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1"/>
      <c r="AL66" s="462"/>
      <c r="AM66" s="463"/>
      <c r="AN66" s="463"/>
      <c r="AO66" s="463"/>
      <c r="AP66" s="464"/>
      <c r="AQ66" s="532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6"/>
      <c r="BE66" s="532"/>
      <c r="BF66" s="524"/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6"/>
      <c r="BS66" s="5"/>
    </row>
    <row r="67" spans="2:71" ht="13.5" customHeight="1">
      <c r="B67" s="578" t="s">
        <v>280</v>
      </c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8"/>
      <c r="Q67" s="578"/>
      <c r="R67" s="578"/>
      <c r="S67" s="578"/>
      <c r="T67" s="578"/>
      <c r="U67" s="578"/>
      <c r="V67" s="578"/>
      <c r="W67" s="578"/>
      <c r="X67" s="578"/>
      <c r="Y67" s="578"/>
      <c r="Z67" s="578"/>
      <c r="AA67" s="578"/>
      <c r="AB67" s="578"/>
      <c r="AC67" s="578"/>
      <c r="AD67" s="578"/>
      <c r="AE67" s="578"/>
      <c r="AF67" s="578"/>
      <c r="AG67" s="578"/>
      <c r="AH67" s="578"/>
      <c r="AI67" s="578"/>
      <c r="AJ67" s="578"/>
      <c r="AK67" s="578"/>
      <c r="AL67" s="440">
        <v>3305</v>
      </c>
      <c r="AM67" s="440"/>
      <c r="AN67" s="440"/>
      <c r="AO67" s="440"/>
      <c r="AP67" s="440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"/>
    </row>
    <row r="68" spans="2:71" ht="27.75" customHeight="1">
      <c r="B68" s="534" t="s">
        <v>281</v>
      </c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5"/>
      <c r="AK68" s="536"/>
      <c r="AL68" s="444">
        <v>3310</v>
      </c>
      <c r="AM68" s="445"/>
      <c r="AN68" s="445"/>
      <c r="AO68" s="445"/>
      <c r="AP68" s="446"/>
      <c r="AQ68" s="559"/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560"/>
      <c r="BE68" s="559"/>
      <c r="BF68" s="522"/>
      <c r="BG68" s="522"/>
      <c r="BH68" s="522"/>
      <c r="BI68" s="522"/>
      <c r="BJ68" s="522"/>
      <c r="BK68" s="522"/>
      <c r="BL68" s="522"/>
      <c r="BM68" s="522"/>
      <c r="BN68" s="522"/>
      <c r="BO68" s="522"/>
      <c r="BP68" s="522"/>
      <c r="BQ68" s="522"/>
      <c r="BR68" s="560"/>
      <c r="BS68" s="5"/>
    </row>
    <row r="69" spans="2:71" ht="13.5" customHeight="1">
      <c r="B69" s="550" t="s">
        <v>247</v>
      </c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440">
        <v>3340</v>
      </c>
      <c r="AM69" s="440"/>
      <c r="AN69" s="440"/>
      <c r="AO69" s="440"/>
      <c r="AP69" s="440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533"/>
      <c r="BF69" s="533"/>
      <c r="BG69" s="533"/>
      <c r="BH69" s="533"/>
      <c r="BI69" s="533"/>
      <c r="BJ69" s="533"/>
      <c r="BK69" s="533"/>
      <c r="BL69" s="533"/>
      <c r="BM69" s="533"/>
      <c r="BN69" s="533"/>
      <c r="BO69" s="533"/>
      <c r="BP69" s="533"/>
      <c r="BQ69" s="533"/>
      <c r="BR69" s="533"/>
      <c r="BS69" s="5"/>
    </row>
    <row r="70" spans="2:71" ht="13.5" customHeight="1">
      <c r="B70" s="551" t="s">
        <v>282</v>
      </c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3"/>
      <c r="AL70" s="459">
        <v>3345</v>
      </c>
      <c r="AM70" s="460"/>
      <c r="AN70" s="460"/>
      <c r="AO70" s="460"/>
      <c r="AP70" s="461"/>
      <c r="AQ70" s="528" t="s">
        <v>91</v>
      </c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5" t="s">
        <v>90</v>
      </c>
      <c r="BE70" s="528" t="s">
        <v>91</v>
      </c>
      <c r="BF70" s="523"/>
      <c r="BG70" s="523"/>
      <c r="BH70" s="523"/>
      <c r="BI70" s="523"/>
      <c r="BJ70" s="523"/>
      <c r="BK70" s="523"/>
      <c r="BL70" s="523"/>
      <c r="BM70" s="523"/>
      <c r="BN70" s="523"/>
      <c r="BO70" s="523"/>
      <c r="BP70" s="523"/>
      <c r="BQ70" s="523"/>
      <c r="BR70" s="525" t="s">
        <v>90</v>
      </c>
      <c r="BS70" s="5"/>
    </row>
    <row r="71" spans="2:71" ht="13.5" customHeight="1">
      <c r="B71" s="579" t="s">
        <v>283</v>
      </c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580"/>
      <c r="AE71" s="580"/>
      <c r="AF71" s="580"/>
      <c r="AG71" s="580"/>
      <c r="AH71" s="580"/>
      <c r="AI71" s="580"/>
      <c r="AJ71" s="580"/>
      <c r="AK71" s="581"/>
      <c r="AL71" s="462"/>
      <c r="AM71" s="463"/>
      <c r="AN71" s="463"/>
      <c r="AO71" s="463"/>
      <c r="AP71" s="464"/>
      <c r="AQ71" s="532"/>
      <c r="AR71" s="524"/>
      <c r="AS71" s="524"/>
      <c r="AT71" s="524"/>
      <c r="AU71" s="524"/>
      <c r="AV71" s="524"/>
      <c r="AW71" s="524"/>
      <c r="AX71" s="524"/>
      <c r="AY71" s="524"/>
      <c r="AZ71" s="524"/>
      <c r="BA71" s="524"/>
      <c r="BB71" s="524"/>
      <c r="BC71" s="524"/>
      <c r="BD71" s="526"/>
      <c r="BE71" s="532"/>
      <c r="BF71" s="524"/>
      <c r="BG71" s="524"/>
      <c r="BH71" s="524"/>
      <c r="BI71" s="524"/>
      <c r="BJ71" s="524"/>
      <c r="BK71" s="524"/>
      <c r="BL71" s="524"/>
      <c r="BM71" s="524"/>
      <c r="BN71" s="524"/>
      <c r="BO71" s="524"/>
      <c r="BP71" s="524"/>
      <c r="BQ71" s="524"/>
      <c r="BR71" s="526"/>
      <c r="BS71" s="5"/>
    </row>
    <row r="72" spans="2:71" ht="13.5" customHeight="1">
      <c r="B72" s="578" t="s">
        <v>284</v>
      </c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8"/>
      <c r="V72" s="578"/>
      <c r="W72" s="578"/>
      <c r="X72" s="578"/>
      <c r="Y72" s="578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8"/>
      <c r="AK72" s="578"/>
      <c r="AL72" s="440">
        <v>3350</v>
      </c>
      <c r="AM72" s="440"/>
      <c r="AN72" s="440"/>
      <c r="AO72" s="440"/>
      <c r="AP72" s="440"/>
      <c r="AQ72" s="130" t="s">
        <v>91</v>
      </c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2"/>
      <c r="BD72" s="131" t="s">
        <v>90</v>
      </c>
      <c r="BE72" s="130" t="s">
        <v>91</v>
      </c>
      <c r="BF72" s="522"/>
      <c r="BG72" s="522"/>
      <c r="BH72" s="522"/>
      <c r="BI72" s="522"/>
      <c r="BJ72" s="522"/>
      <c r="BK72" s="522"/>
      <c r="BL72" s="522"/>
      <c r="BM72" s="522"/>
      <c r="BN72" s="522"/>
      <c r="BO72" s="522"/>
      <c r="BP72" s="522"/>
      <c r="BQ72" s="522"/>
      <c r="BR72" s="131" t="s">
        <v>90</v>
      </c>
      <c r="BS72" s="5"/>
    </row>
    <row r="73" spans="2:71" ht="13.5" customHeight="1">
      <c r="B73" s="540" t="s">
        <v>285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440">
        <v>3355</v>
      </c>
      <c r="AM73" s="440"/>
      <c r="AN73" s="440"/>
      <c r="AO73" s="440"/>
      <c r="AP73" s="440"/>
      <c r="AQ73" s="130" t="s">
        <v>91</v>
      </c>
      <c r="AR73" s="522"/>
      <c r="AS73" s="522"/>
      <c r="AT73" s="522"/>
      <c r="AU73" s="522"/>
      <c r="AV73" s="522"/>
      <c r="AW73" s="522"/>
      <c r="AX73" s="522"/>
      <c r="AY73" s="522"/>
      <c r="AZ73" s="522"/>
      <c r="BA73" s="522"/>
      <c r="BB73" s="522"/>
      <c r="BC73" s="522"/>
      <c r="BD73" s="131" t="s">
        <v>90</v>
      </c>
      <c r="BE73" s="130" t="s">
        <v>91</v>
      </c>
      <c r="BF73" s="522"/>
      <c r="BG73" s="522"/>
      <c r="BH73" s="522"/>
      <c r="BI73" s="522"/>
      <c r="BJ73" s="522"/>
      <c r="BK73" s="522"/>
      <c r="BL73" s="522"/>
      <c r="BM73" s="522"/>
      <c r="BN73" s="522"/>
      <c r="BO73" s="522"/>
      <c r="BP73" s="522"/>
      <c r="BQ73" s="522"/>
      <c r="BR73" s="131" t="s">
        <v>90</v>
      </c>
      <c r="BS73" s="5"/>
    </row>
    <row r="74" spans="2:71" ht="13.5" customHeight="1">
      <c r="B74" s="534" t="s">
        <v>286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5"/>
      <c r="AK74" s="536"/>
      <c r="AL74" s="444">
        <v>3360</v>
      </c>
      <c r="AM74" s="445"/>
      <c r="AN74" s="445"/>
      <c r="AO74" s="445"/>
      <c r="AP74" s="446"/>
      <c r="AQ74" s="130" t="s">
        <v>91</v>
      </c>
      <c r="AR74" s="522"/>
      <c r="AS74" s="522"/>
      <c r="AT74" s="522"/>
      <c r="AU74" s="522"/>
      <c r="AV74" s="522"/>
      <c r="AW74" s="522"/>
      <c r="AX74" s="522"/>
      <c r="AY74" s="522"/>
      <c r="AZ74" s="522"/>
      <c r="BA74" s="522"/>
      <c r="BB74" s="522"/>
      <c r="BC74" s="522"/>
      <c r="BD74" s="131" t="s">
        <v>90</v>
      </c>
      <c r="BE74" s="130" t="s">
        <v>91</v>
      </c>
      <c r="BF74" s="522"/>
      <c r="BG74" s="522"/>
      <c r="BH74" s="522"/>
      <c r="BI74" s="522"/>
      <c r="BJ74" s="522"/>
      <c r="BK74" s="522"/>
      <c r="BL74" s="522"/>
      <c r="BM74" s="522"/>
      <c r="BN74" s="522"/>
      <c r="BO74" s="522"/>
      <c r="BP74" s="522"/>
      <c r="BQ74" s="522"/>
      <c r="BR74" s="131" t="s">
        <v>90</v>
      </c>
      <c r="BS74" s="5"/>
    </row>
    <row r="75" spans="2:71" ht="27" customHeight="1">
      <c r="B75" s="534" t="s">
        <v>287</v>
      </c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5"/>
      <c r="AK75" s="536"/>
      <c r="AL75" s="444">
        <v>3365</v>
      </c>
      <c r="AM75" s="445"/>
      <c r="AN75" s="445"/>
      <c r="AO75" s="445"/>
      <c r="AP75" s="446"/>
      <c r="AQ75" s="130" t="s">
        <v>91</v>
      </c>
      <c r="AR75" s="522"/>
      <c r="AS75" s="522"/>
      <c r="AT75" s="522"/>
      <c r="AU75" s="522"/>
      <c r="AV75" s="522"/>
      <c r="AW75" s="522"/>
      <c r="AX75" s="522"/>
      <c r="AY75" s="522"/>
      <c r="AZ75" s="522"/>
      <c r="BA75" s="522"/>
      <c r="BB75" s="522"/>
      <c r="BC75" s="522"/>
      <c r="BD75" s="131" t="s">
        <v>90</v>
      </c>
      <c r="BE75" s="130" t="s">
        <v>91</v>
      </c>
      <c r="BF75" s="522"/>
      <c r="BG75" s="522"/>
      <c r="BH75" s="522"/>
      <c r="BI75" s="522"/>
      <c r="BJ75" s="522"/>
      <c r="BK75" s="522"/>
      <c r="BL75" s="522"/>
      <c r="BM75" s="522"/>
      <c r="BN75" s="522"/>
      <c r="BO75" s="522"/>
      <c r="BP75" s="522"/>
      <c r="BQ75" s="522"/>
      <c r="BR75" s="131" t="s">
        <v>90</v>
      </c>
      <c r="BS75" s="5"/>
    </row>
    <row r="76" spans="2:71" ht="27.75" customHeight="1">
      <c r="B76" s="534" t="s">
        <v>288</v>
      </c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5"/>
      <c r="AK76" s="536"/>
      <c r="AL76" s="444">
        <v>3370</v>
      </c>
      <c r="AM76" s="445"/>
      <c r="AN76" s="445"/>
      <c r="AO76" s="445"/>
      <c r="AP76" s="446"/>
      <c r="AQ76" s="130" t="s">
        <v>91</v>
      </c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2"/>
      <c r="BD76" s="131" t="s">
        <v>90</v>
      </c>
      <c r="BE76" s="130" t="s">
        <v>91</v>
      </c>
      <c r="BF76" s="522"/>
      <c r="BG76" s="522"/>
      <c r="BH76" s="522"/>
      <c r="BI76" s="522"/>
      <c r="BJ76" s="522"/>
      <c r="BK76" s="522"/>
      <c r="BL76" s="522"/>
      <c r="BM76" s="522"/>
      <c r="BN76" s="522"/>
      <c r="BO76" s="522"/>
      <c r="BP76" s="522"/>
      <c r="BQ76" s="522"/>
      <c r="BR76" s="131" t="s">
        <v>90</v>
      </c>
      <c r="BS76" s="5"/>
    </row>
    <row r="77" spans="2:71" ht="26.25" customHeight="1">
      <c r="B77" s="534" t="s">
        <v>289</v>
      </c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6"/>
      <c r="AL77" s="444">
        <v>3375</v>
      </c>
      <c r="AM77" s="445"/>
      <c r="AN77" s="445"/>
      <c r="AO77" s="445"/>
      <c r="AP77" s="446"/>
      <c r="AQ77" s="130" t="s">
        <v>91</v>
      </c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131" t="s">
        <v>90</v>
      </c>
      <c r="BE77" s="130" t="s">
        <v>91</v>
      </c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131" t="s">
        <v>90</v>
      </c>
      <c r="BS77" s="5"/>
    </row>
    <row r="78" spans="2:71" ht="13.5" customHeight="1">
      <c r="B78" s="540" t="s">
        <v>276</v>
      </c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0"/>
      <c r="X78" s="540"/>
      <c r="Y78" s="540"/>
      <c r="Z78" s="540"/>
      <c r="AA78" s="540"/>
      <c r="AB78" s="540"/>
      <c r="AC78" s="540"/>
      <c r="AD78" s="540"/>
      <c r="AE78" s="540"/>
      <c r="AF78" s="540"/>
      <c r="AG78" s="540"/>
      <c r="AH78" s="540"/>
      <c r="AI78" s="540"/>
      <c r="AJ78" s="540"/>
      <c r="AK78" s="540"/>
      <c r="AL78" s="440">
        <v>3390</v>
      </c>
      <c r="AM78" s="440"/>
      <c r="AN78" s="440"/>
      <c r="AO78" s="440"/>
      <c r="AP78" s="440"/>
      <c r="AQ78" s="130" t="s">
        <v>91</v>
      </c>
      <c r="AR78" s="522"/>
      <c r="AS78" s="522"/>
      <c r="AT78" s="522"/>
      <c r="AU78" s="522"/>
      <c r="AV78" s="522"/>
      <c r="AW78" s="522"/>
      <c r="AX78" s="522"/>
      <c r="AY78" s="522"/>
      <c r="AZ78" s="522"/>
      <c r="BA78" s="522"/>
      <c r="BB78" s="522"/>
      <c r="BC78" s="522"/>
      <c r="BD78" s="131" t="s">
        <v>90</v>
      </c>
      <c r="BE78" s="130" t="s">
        <v>91</v>
      </c>
      <c r="BF78" s="522"/>
      <c r="BG78" s="522"/>
      <c r="BH78" s="522"/>
      <c r="BI78" s="522"/>
      <c r="BJ78" s="522"/>
      <c r="BK78" s="522"/>
      <c r="BL78" s="522"/>
      <c r="BM78" s="522"/>
      <c r="BN78" s="522"/>
      <c r="BO78" s="522"/>
      <c r="BP78" s="522"/>
      <c r="BQ78" s="522"/>
      <c r="BR78" s="131" t="s">
        <v>90</v>
      </c>
      <c r="BS78" s="5"/>
    </row>
    <row r="79" spans="2:71" ht="13.5" customHeight="1">
      <c r="B79" s="576" t="s">
        <v>290</v>
      </c>
      <c r="C79" s="576"/>
      <c r="D79" s="576"/>
      <c r="E79" s="576"/>
      <c r="F79" s="576"/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576"/>
      <c r="R79" s="576"/>
      <c r="S79" s="576"/>
      <c r="T79" s="576"/>
      <c r="U79" s="576"/>
      <c r="V79" s="576"/>
      <c r="W79" s="576"/>
      <c r="X79" s="576"/>
      <c r="Y79" s="576"/>
      <c r="Z79" s="576"/>
      <c r="AA79" s="576"/>
      <c r="AB79" s="576"/>
      <c r="AC79" s="576"/>
      <c r="AD79" s="576"/>
      <c r="AE79" s="576"/>
      <c r="AF79" s="576"/>
      <c r="AG79" s="576"/>
      <c r="AH79" s="576"/>
      <c r="AI79" s="576"/>
      <c r="AJ79" s="576"/>
      <c r="AK79" s="576"/>
      <c r="AL79" s="521">
        <v>3395</v>
      </c>
      <c r="AM79" s="521"/>
      <c r="AN79" s="521"/>
      <c r="AO79" s="521"/>
      <c r="AP79" s="521"/>
      <c r="AQ79" s="527">
        <f>AQ64+AQ67+AQ68+AQ69-AR70-AR72-AR73-AR74-AR75-AR76-AR77-AR78</f>
        <v>0</v>
      </c>
      <c r="AR79" s="527"/>
      <c r="AS79" s="527"/>
      <c r="AT79" s="527"/>
      <c r="AU79" s="527"/>
      <c r="AV79" s="527"/>
      <c r="AW79" s="527"/>
      <c r="AX79" s="527"/>
      <c r="AY79" s="527"/>
      <c r="AZ79" s="527"/>
      <c r="BA79" s="527"/>
      <c r="BB79" s="527"/>
      <c r="BC79" s="527"/>
      <c r="BD79" s="527"/>
      <c r="BE79" s="527">
        <f>BE64+BE67+BE68+BE69-BF70-BF72-BF73-BF74-BF75-BF76-BF77-BF78</f>
        <v>0</v>
      </c>
      <c r="BF79" s="527"/>
      <c r="BG79" s="527"/>
      <c r="BH79" s="527"/>
      <c r="BI79" s="527"/>
      <c r="BJ79" s="527"/>
      <c r="BK79" s="527"/>
      <c r="BL79" s="527"/>
      <c r="BM79" s="527"/>
      <c r="BN79" s="527"/>
      <c r="BO79" s="527"/>
      <c r="BP79" s="527"/>
      <c r="BQ79" s="527"/>
      <c r="BR79" s="527"/>
      <c r="BS79" s="5"/>
    </row>
    <row r="80" spans="2:71" ht="13.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2"/>
      <c r="AM80" s="52"/>
      <c r="AN80" s="52"/>
      <c r="AO80" s="52"/>
      <c r="AP80" s="52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5"/>
    </row>
    <row r="81" spans="2:71" ht="13.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2"/>
      <c r="AM81" s="52"/>
      <c r="AN81" s="52"/>
      <c r="AO81" s="52"/>
      <c r="AP81" s="52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5"/>
    </row>
    <row r="82" spans="2:71" ht="13.5" customHeight="1">
      <c r="B82" s="225">
        <v>1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440">
        <v>2</v>
      </c>
      <c r="AM82" s="440"/>
      <c r="AN82" s="440"/>
      <c r="AO82" s="440"/>
      <c r="AP82" s="440"/>
      <c r="AQ82" s="559">
        <v>3</v>
      </c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522"/>
      <c r="BC82" s="522"/>
      <c r="BD82" s="560"/>
      <c r="BE82" s="533">
        <v>4</v>
      </c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"/>
    </row>
    <row r="83" spans="2:71" ht="13.5" customHeight="1">
      <c r="B83" s="495" t="s">
        <v>291</v>
      </c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521">
        <v>3400</v>
      </c>
      <c r="AM83" s="521"/>
      <c r="AN83" s="521"/>
      <c r="AO83" s="521"/>
      <c r="AP83" s="521"/>
      <c r="AQ83" s="527">
        <f>AQ44+AQ63+AQ79</f>
        <v>-997</v>
      </c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>
        <f>BE44+BE63+BE79</f>
        <v>-1382.7999999999993</v>
      </c>
      <c r="BF83" s="527"/>
      <c r="BG83" s="527"/>
      <c r="BH83" s="527"/>
      <c r="BI83" s="527"/>
      <c r="BJ83" s="527"/>
      <c r="BK83" s="527"/>
      <c r="BL83" s="527"/>
      <c r="BM83" s="527"/>
      <c r="BN83" s="527"/>
      <c r="BO83" s="527"/>
      <c r="BP83" s="527"/>
      <c r="BQ83" s="527"/>
      <c r="BR83" s="527"/>
      <c r="BS83" s="5"/>
    </row>
    <row r="84" spans="2:71" ht="13.5" customHeight="1">
      <c r="B84" s="443" t="s">
        <v>292</v>
      </c>
      <c r="C84" s="443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0">
        <v>3405</v>
      </c>
      <c r="AM84" s="440"/>
      <c r="AN84" s="440"/>
      <c r="AO84" s="440"/>
      <c r="AP84" s="440"/>
      <c r="AQ84" s="533">
        <f>BE86</f>
        <v>1108.2000000000007</v>
      </c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33">
        <v>2491</v>
      </c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"/>
    </row>
    <row r="85" spans="2:71" ht="13.5" customHeight="1">
      <c r="B85" s="443" t="s">
        <v>293</v>
      </c>
      <c r="C85" s="443"/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0">
        <v>3410</v>
      </c>
      <c r="AM85" s="440"/>
      <c r="AN85" s="440"/>
      <c r="AO85" s="440"/>
      <c r="AP85" s="440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"/>
    </row>
    <row r="86" spans="2:71" ht="13.5" customHeight="1">
      <c r="B86" s="443" t="s">
        <v>294</v>
      </c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0">
        <v>3415</v>
      </c>
      <c r="AM86" s="440"/>
      <c r="AN86" s="440"/>
      <c r="AO86" s="440"/>
      <c r="AP86" s="440"/>
      <c r="AQ86" s="527">
        <f>AQ83+AQ84+AQ85</f>
        <v>111.20000000000073</v>
      </c>
      <c r="AR86" s="527"/>
      <c r="AS86" s="527"/>
      <c r="AT86" s="527"/>
      <c r="AU86" s="527"/>
      <c r="AV86" s="527"/>
      <c r="AW86" s="527"/>
      <c r="AX86" s="527"/>
      <c r="AY86" s="527"/>
      <c r="AZ86" s="527"/>
      <c r="BA86" s="527"/>
      <c r="BB86" s="527"/>
      <c r="BC86" s="527"/>
      <c r="BD86" s="527"/>
      <c r="BE86" s="527">
        <f>BE83+BE84+BE85</f>
        <v>1108.2000000000007</v>
      </c>
      <c r="BF86" s="527"/>
      <c r="BG86" s="527"/>
      <c r="BH86" s="527"/>
      <c r="BI86" s="527"/>
      <c r="BJ86" s="527"/>
      <c r="BK86" s="527"/>
      <c r="BL86" s="527"/>
      <c r="BM86" s="527"/>
      <c r="BN86" s="527"/>
      <c r="BO86" s="527"/>
      <c r="BP86" s="527"/>
      <c r="BQ86" s="527"/>
      <c r="BR86" s="527"/>
      <c r="BS86" s="5"/>
    </row>
    <row r="87" spans="2:71" ht="19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5"/>
    </row>
    <row r="88" spans="2:71" ht="13.5" customHeight="1">
      <c r="B88" s="577" t="s">
        <v>84</v>
      </c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276" t="str">
        <f>'Ф1'!AL130</f>
        <v>Семенець Олександр Андрійович</v>
      </c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5"/>
    </row>
    <row r="89" spans="2:71" ht="13.5" customHeight="1">
      <c r="B89" s="5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5"/>
    </row>
    <row r="90" spans="2:71" ht="13.5" customHeight="1">
      <c r="B90" s="577" t="s">
        <v>85</v>
      </c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44"/>
      <c r="R90" s="44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44"/>
      <c r="AK90" s="44"/>
      <c r="AL90" s="44"/>
      <c r="AM90" s="44"/>
      <c r="AN90" s="44"/>
      <c r="AO90" s="44"/>
      <c r="AP90" s="276" t="str">
        <f>'Ф1'!AL132</f>
        <v>Козолій Любов Олександрівна</v>
      </c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125"/>
      <c r="BS90" s="5"/>
    </row>
    <row r="91" spans="2:71" ht="13.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126"/>
      <c r="AR91" s="126"/>
      <c r="AS91" s="126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5"/>
    </row>
    <row r="92" spans="2:71" ht="13.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126"/>
      <c r="AR92" s="126"/>
      <c r="AS92" s="126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5"/>
    </row>
    <row r="93" spans="2:71" ht="13.5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126"/>
      <c r="AR93" s="126"/>
      <c r="AS93" s="126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5"/>
    </row>
    <row r="94" spans="2:71" ht="13.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126"/>
      <c r="AR94" s="126"/>
      <c r="AS94" s="126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5"/>
    </row>
    <row r="95" spans="2:71" ht="13.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126"/>
      <c r="AR95" s="126"/>
      <c r="AS95" s="126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5"/>
    </row>
    <row r="96" spans="2:71" ht="13.5" customHeight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132"/>
      <c r="AR96" s="132"/>
      <c r="AS96" s="132"/>
      <c r="AT96" s="133"/>
      <c r="AU96" s="133"/>
      <c r="AV96" s="133"/>
      <c r="AW96" s="133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5"/>
    </row>
    <row r="97" spans="2:71" ht="13.5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126"/>
      <c r="AR97" s="126"/>
      <c r="AS97" s="126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5"/>
    </row>
    <row r="98" spans="2:71" ht="13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5"/>
    </row>
    <row r="145" spans="2:71" ht="13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5"/>
    </row>
    <row r="146" spans="2:71" ht="13.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5"/>
    </row>
    <row r="147" spans="2:71" ht="13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5"/>
    </row>
    <row r="148" spans="2:71" ht="13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5"/>
    </row>
    <row r="149" spans="2:71" ht="13.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5"/>
    </row>
    <row r="150" spans="2:71" ht="13.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5"/>
    </row>
    <row r="151" spans="2:7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5"/>
    </row>
  </sheetData>
  <sheetProtection/>
  <mergeCells count="297">
    <mergeCell ref="AP88:BR88"/>
    <mergeCell ref="BE84:BR84"/>
    <mergeCell ref="AQ84:BD84"/>
    <mergeCell ref="AQ67:BD67"/>
    <mergeCell ref="B74:AK74"/>
    <mergeCell ref="AP90:BQ90"/>
    <mergeCell ref="AR76:BC76"/>
    <mergeCell ref="AL77:AP77"/>
    <mergeCell ref="AL76:AP76"/>
    <mergeCell ref="AQ82:BD82"/>
    <mergeCell ref="AQ86:BD86"/>
    <mergeCell ref="BE86:BR86"/>
    <mergeCell ref="AL75:AP75"/>
    <mergeCell ref="AR75:BC75"/>
    <mergeCell ref="BF77:BQ77"/>
    <mergeCell ref="BF75:BQ75"/>
    <mergeCell ref="BF76:BQ76"/>
    <mergeCell ref="AR77:BC77"/>
    <mergeCell ref="AQ79:BD79"/>
    <mergeCell ref="AQ83:BD83"/>
    <mergeCell ref="B60:AK60"/>
    <mergeCell ref="AR60:BC60"/>
    <mergeCell ref="B54:AK54"/>
    <mergeCell ref="AL54:AP54"/>
    <mergeCell ref="AQ54:BD54"/>
    <mergeCell ref="AQ53:BD53"/>
    <mergeCell ref="AL55:AP55"/>
    <mergeCell ref="AR58:BC58"/>
    <mergeCell ref="AQ56:AQ57"/>
    <mergeCell ref="B56:AK56"/>
    <mergeCell ref="AL61:AP61"/>
    <mergeCell ref="AQ49:BD50"/>
    <mergeCell ref="AL51:AP51"/>
    <mergeCell ref="B66:AK66"/>
    <mergeCell ref="AQ68:BD68"/>
    <mergeCell ref="B65:AK65"/>
    <mergeCell ref="AQ63:BD63"/>
    <mergeCell ref="B64:AK64"/>
    <mergeCell ref="B63:AK63"/>
    <mergeCell ref="AL68:AP68"/>
    <mergeCell ref="AL59:AP59"/>
    <mergeCell ref="B45:AK45"/>
    <mergeCell ref="B46:AK46"/>
    <mergeCell ref="B47:AK47"/>
    <mergeCell ref="AL45:AP47"/>
    <mergeCell ref="B51:AK51"/>
    <mergeCell ref="B53:AK53"/>
    <mergeCell ref="AL53:AP53"/>
    <mergeCell ref="B50:AK50"/>
    <mergeCell ref="B59:AK59"/>
    <mergeCell ref="B43:AK43"/>
    <mergeCell ref="B44:AK44"/>
    <mergeCell ref="B35:AK35"/>
    <mergeCell ref="B39:AK39"/>
    <mergeCell ref="B41:AK41"/>
    <mergeCell ref="B40:AK40"/>
    <mergeCell ref="B42:AK42"/>
    <mergeCell ref="B61:AK61"/>
    <mergeCell ref="B55:AK55"/>
    <mergeCell ref="B57:AK57"/>
    <mergeCell ref="B58:AK58"/>
    <mergeCell ref="B52:AK52"/>
    <mergeCell ref="B31:AK31"/>
    <mergeCell ref="B32:AK32"/>
    <mergeCell ref="B49:AK49"/>
    <mergeCell ref="B36:AK36"/>
    <mergeCell ref="B38:AK38"/>
    <mergeCell ref="BF30:BQ31"/>
    <mergeCell ref="AL44:AP44"/>
    <mergeCell ref="AL35:AP35"/>
    <mergeCell ref="AR40:BC40"/>
    <mergeCell ref="AR38:BC38"/>
    <mergeCell ref="BF41:BQ41"/>
    <mergeCell ref="BF42:BQ42"/>
    <mergeCell ref="AR34:BC34"/>
    <mergeCell ref="BD30:BD31"/>
    <mergeCell ref="BE30:BE31"/>
    <mergeCell ref="BR30:BR31"/>
    <mergeCell ref="AR33:BC33"/>
    <mergeCell ref="AR32:BC32"/>
    <mergeCell ref="BF32:BQ32"/>
    <mergeCell ref="AR41:BC41"/>
    <mergeCell ref="AQ28:BD28"/>
    <mergeCell ref="AR36:BC36"/>
    <mergeCell ref="AR37:BC37"/>
    <mergeCell ref="BF36:BQ36"/>
    <mergeCell ref="BF37:BQ37"/>
    <mergeCell ref="B78:AK78"/>
    <mergeCell ref="B72:AK72"/>
    <mergeCell ref="B67:AK67"/>
    <mergeCell ref="B69:AK69"/>
    <mergeCell ref="B70:AK70"/>
    <mergeCell ref="B68:AK68"/>
    <mergeCell ref="B77:AK77"/>
    <mergeCell ref="B76:AK76"/>
    <mergeCell ref="B75:AK75"/>
    <mergeCell ref="B71:AK71"/>
    <mergeCell ref="AL22:AP22"/>
    <mergeCell ref="AQ22:BD22"/>
    <mergeCell ref="B26:AK26"/>
    <mergeCell ref="B24:AK24"/>
    <mergeCell ref="AL24:AP24"/>
    <mergeCell ref="AQ24:BD24"/>
    <mergeCell ref="B23:AK23"/>
    <mergeCell ref="AL23:AP23"/>
    <mergeCell ref="AQ23:BD23"/>
    <mergeCell ref="AL26:AP26"/>
    <mergeCell ref="AL27:AP27"/>
    <mergeCell ref="AQ27:BD27"/>
    <mergeCell ref="AL41:AP41"/>
    <mergeCell ref="AL58:AP58"/>
    <mergeCell ref="AL48:AP48"/>
    <mergeCell ref="AQ48:BD48"/>
    <mergeCell ref="AQ51:BD51"/>
    <mergeCell ref="AL29:AP29"/>
    <mergeCell ref="AL42:AP42"/>
    <mergeCell ref="AL28:AP28"/>
    <mergeCell ref="AQ45:BD47"/>
    <mergeCell ref="AQ30:AQ31"/>
    <mergeCell ref="AL39:AP39"/>
    <mergeCell ref="AL36:AP36"/>
    <mergeCell ref="AR30:BC31"/>
    <mergeCell ref="AR39:BC39"/>
    <mergeCell ref="AR43:BC43"/>
    <mergeCell ref="B79:AK79"/>
    <mergeCell ref="B88:P88"/>
    <mergeCell ref="B90:P90"/>
    <mergeCell ref="B85:AK85"/>
    <mergeCell ref="B86:AK86"/>
    <mergeCell ref="B82:AK82"/>
    <mergeCell ref="B83:AK83"/>
    <mergeCell ref="B84:AK84"/>
    <mergeCell ref="S90:AI90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E12:BR12"/>
    <mergeCell ref="BE13:BR13"/>
    <mergeCell ref="BE18:BR18"/>
    <mergeCell ref="BE19:BR19"/>
    <mergeCell ref="BE17:BR17"/>
    <mergeCell ref="B21:AK21"/>
    <mergeCell ref="AL21:AP21"/>
    <mergeCell ref="AQ20:BD20"/>
    <mergeCell ref="AQ14:BD16"/>
    <mergeCell ref="BE14:BR16"/>
    <mergeCell ref="BE29:BR29"/>
    <mergeCell ref="BE26:BR26"/>
    <mergeCell ref="BE27:BR27"/>
    <mergeCell ref="BE28:BR28"/>
    <mergeCell ref="AQ21:BD21"/>
    <mergeCell ref="AQ29:BD29"/>
    <mergeCell ref="BE23:BR23"/>
    <mergeCell ref="BE24:BR24"/>
    <mergeCell ref="AQ25:BD25"/>
    <mergeCell ref="BE20:BR20"/>
    <mergeCell ref="BE21:BR21"/>
    <mergeCell ref="BF39:BQ39"/>
    <mergeCell ref="BF40:BQ40"/>
    <mergeCell ref="BE22:BR22"/>
    <mergeCell ref="BF34:BQ34"/>
    <mergeCell ref="BE25:BR25"/>
    <mergeCell ref="BF33:BQ33"/>
    <mergeCell ref="BF35:BQ35"/>
    <mergeCell ref="BF38:BQ38"/>
    <mergeCell ref="BE49:BR50"/>
    <mergeCell ref="BE48:BR48"/>
    <mergeCell ref="BE44:BR44"/>
    <mergeCell ref="BF43:BQ43"/>
    <mergeCell ref="BE45:BR47"/>
    <mergeCell ref="BE85:BR85"/>
    <mergeCell ref="BE53:BR53"/>
    <mergeCell ref="BE51:BR51"/>
    <mergeCell ref="BE52:BR52"/>
    <mergeCell ref="BR56:BR57"/>
    <mergeCell ref="BE82:BR82"/>
    <mergeCell ref="BE79:BR79"/>
    <mergeCell ref="AQ85:BD85"/>
    <mergeCell ref="BF60:BQ60"/>
    <mergeCell ref="AR72:BC72"/>
    <mergeCell ref="AR74:BC74"/>
    <mergeCell ref="AQ69:BD69"/>
    <mergeCell ref="BF78:BQ78"/>
    <mergeCell ref="BE68:BR68"/>
    <mergeCell ref="BE67:BR67"/>
    <mergeCell ref="BF72:BQ72"/>
    <mergeCell ref="BE56:BE57"/>
    <mergeCell ref="BF56:BQ57"/>
    <mergeCell ref="BF58:BQ58"/>
    <mergeCell ref="BF59:BQ59"/>
    <mergeCell ref="AR61:BC61"/>
    <mergeCell ref="BF62:BQ62"/>
    <mergeCell ref="AR62:BC62"/>
    <mergeCell ref="AQ64:BD66"/>
    <mergeCell ref="BD56:BD57"/>
    <mergeCell ref="BE55:BR55"/>
    <mergeCell ref="BE54:BR54"/>
    <mergeCell ref="AQ12:BD12"/>
    <mergeCell ref="AQ13:BD13"/>
    <mergeCell ref="AQ17:BD17"/>
    <mergeCell ref="BE83:BR83"/>
    <mergeCell ref="AQ52:BD52"/>
    <mergeCell ref="AQ55:BD55"/>
    <mergeCell ref="AQ26:BD26"/>
    <mergeCell ref="AR35:BC35"/>
    <mergeCell ref="AQ18:BD18"/>
    <mergeCell ref="AQ19:BD19"/>
    <mergeCell ref="AL12:AP12"/>
    <mergeCell ref="AL13:AP13"/>
    <mergeCell ref="AL17:AP17"/>
    <mergeCell ref="AL18:AP18"/>
    <mergeCell ref="AL14:AP16"/>
    <mergeCell ref="AL85:AP85"/>
    <mergeCell ref="AL82:AP82"/>
    <mergeCell ref="AL83:AP83"/>
    <mergeCell ref="AL84:AP84"/>
    <mergeCell ref="AL79:AP79"/>
    <mergeCell ref="AL32:AP32"/>
    <mergeCell ref="AL33:AP33"/>
    <mergeCell ref="AL34:AP34"/>
    <mergeCell ref="AL56:AP57"/>
    <mergeCell ref="AL60:AP60"/>
    <mergeCell ref="AL86:AP86"/>
    <mergeCell ref="AL19:AP19"/>
    <mergeCell ref="AL40:AP40"/>
    <mergeCell ref="AL30:AP31"/>
    <mergeCell ref="AL20:AP20"/>
    <mergeCell ref="AL49:AP50"/>
    <mergeCell ref="AL72:AP72"/>
    <mergeCell ref="AL74:AP74"/>
    <mergeCell ref="AL73:AP73"/>
    <mergeCell ref="AL25:AP25"/>
    <mergeCell ref="AL78:AP78"/>
    <mergeCell ref="B17:AK17"/>
    <mergeCell ref="B18:AK18"/>
    <mergeCell ref="B19:AK19"/>
    <mergeCell ref="AL43:AP43"/>
    <mergeCell ref="B29:AK29"/>
    <mergeCell ref="B30:AK30"/>
    <mergeCell ref="B20:AK20"/>
    <mergeCell ref="B28:AK28"/>
    <mergeCell ref="AL37:AP37"/>
    <mergeCell ref="B12:AK12"/>
    <mergeCell ref="B13:AK13"/>
    <mergeCell ref="B14:AK14"/>
    <mergeCell ref="B15:AK15"/>
    <mergeCell ref="B16:AK16"/>
    <mergeCell ref="B48:AK48"/>
    <mergeCell ref="B22:AK22"/>
    <mergeCell ref="B33:AK33"/>
    <mergeCell ref="B37:AK37"/>
    <mergeCell ref="B25:AK25"/>
    <mergeCell ref="AR56:BC57"/>
    <mergeCell ref="B73:AK73"/>
    <mergeCell ref="AL69:AP69"/>
    <mergeCell ref="AL63:AP63"/>
    <mergeCell ref="AL38:AP38"/>
    <mergeCell ref="B34:AK34"/>
    <mergeCell ref="AR59:BC59"/>
    <mergeCell ref="B62:AK62"/>
    <mergeCell ref="AR42:BC42"/>
    <mergeCell ref="AL52:AP52"/>
    <mergeCell ref="BE69:BR69"/>
    <mergeCell ref="BE70:BE71"/>
    <mergeCell ref="BF61:BQ61"/>
    <mergeCell ref="B27:AK27"/>
    <mergeCell ref="AL62:AP62"/>
    <mergeCell ref="AQ70:AQ71"/>
    <mergeCell ref="AL67:AP67"/>
    <mergeCell ref="AL70:AP71"/>
    <mergeCell ref="AL64:AP66"/>
    <mergeCell ref="AQ44:BD44"/>
    <mergeCell ref="AR78:BC78"/>
    <mergeCell ref="AR70:BC71"/>
    <mergeCell ref="BD70:BD71"/>
    <mergeCell ref="BE63:BR63"/>
    <mergeCell ref="BE64:BR66"/>
    <mergeCell ref="BR70:BR71"/>
    <mergeCell ref="BF70:BQ71"/>
    <mergeCell ref="AR73:BC73"/>
    <mergeCell ref="BF73:BQ73"/>
    <mergeCell ref="BF74:BQ7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C2:BW111"/>
  <sheetViews>
    <sheetView showGridLines="0" showZeros="0" zoomScalePageLayoutView="0" workbookViewId="0" topLeftCell="A48">
      <selection activeCell="BF59" sqref="BF59"/>
    </sheetView>
  </sheetViews>
  <sheetFormatPr defaultColWidth="1.83203125" defaultRowHeight="12.75"/>
  <cols>
    <col min="1" max="2" width="1.83203125" style="2" customWidth="1"/>
    <col min="3" max="3" width="1.83203125" style="12" customWidth="1"/>
    <col min="4" max="12" width="1.5" style="12" customWidth="1"/>
    <col min="13" max="13" width="3.16015625" style="12" customWidth="1"/>
    <col min="14" max="25" width="1.5" style="2" customWidth="1"/>
    <col min="26" max="26" width="2.16015625" style="2" customWidth="1"/>
    <col min="27" max="27" width="1.83203125" style="2" customWidth="1"/>
    <col min="28" max="28" width="1.66796875" style="2" customWidth="1"/>
    <col min="29" max="29" width="2.16015625" style="2" customWidth="1"/>
    <col min="30" max="44" width="1.5" style="2" customWidth="1"/>
    <col min="45" max="50" width="2" style="2" customWidth="1"/>
    <col min="51" max="72" width="1.5" style="2" customWidth="1"/>
    <col min="73" max="74" width="1.5" style="12" customWidth="1"/>
    <col min="75" max="79" width="1.5" style="2" customWidth="1"/>
    <col min="80" max="80" width="56.16015625" style="2" customWidth="1"/>
    <col min="81" max="126" width="1.5" style="2" customWidth="1"/>
    <col min="127" max="16384" width="1.83203125" style="2" customWidth="1"/>
  </cols>
  <sheetData>
    <row r="1" ht="8.25" customHeight="1"/>
    <row r="2" spans="5:75" ht="15.75" customHeight="1">
      <c r="E2" s="55"/>
      <c r="F2" s="55"/>
      <c r="BL2" s="599" t="s">
        <v>3</v>
      </c>
      <c r="BM2" s="600"/>
      <c r="BN2" s="600"/>
      <c r="BO2" s="600"/>
      <c r="BP2" s="600"/>
      <c r="BQ2" s="600"/>
      <c r="BR2" s="600"/>
      <c r="BS2" s="600"/>
      <c r="BT2" s="601"/>
      <c r="BU2" s="56"/>
      <c r="BV2" s="56"/>
      <c r="BW2" s="44"/>
    </row>
    <row r="3" spans="5:75" ht="13.5" customHeight="1">
      <c r="E3" s="508" t="s">
        <v>4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224" t="str">
        <f>'Ф1'!BM6</f>
        <v>2017</v>
      </c>
      <c r="BM3" s="606"/>
      <c r="BN3" s="606"/>
      <c r="BO3" s="224" t="str">
        <f>'Ф1'!BP6</f>
        <v>01</v>
      </c>
      <c r="BP3" s="606"/>
      <c r="BQ3" s="606"/>
      <c r="BR3" s="605" t="str">
        <f>'Ф1'!BS6</f>
        <v>01</v>
      </c>
      <c r="BS3" s="605"/>
      <c r="BT3" s="605"/>
      <c r="BU3" s="57"/>
      <c r="BV3" s="57"/>
      <c r="BW3" s="44"/>
    </row>
    <row r="4" spans="4:75" ht="42" customHeight="1">
      <c r="D4" s="621" t="s">
        <v>12</v>
      </c>
      <c r="E4" s="621"/>
      <c r="F4" s="621"/>
      <c r="G4" s="621"/>
      <c r="H4" s="621"/>
      <c r="I4" s="621"/>
      <c r="J4" s="621"/>
      <c r="K4" s="621"/>
      <c r="L4" s="621"/>
      <c r="M4" s="621"/>
      <c r="N4" s="267" t="str">
        <f>'Ф3'!K4</f>
        <v>Публічне акціонерне товариство "КИЇВМЕТАЛОПРОМ"</v>
      </c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C4" s="509" t="s">
        <v>5</v>
      </c>
      <c r="BD4" s="509"/>
      <c r="BE4" s="509"/>
      <c r="BF4" s="509"/>
      <c r="BG4" s="509"/>
      <c r="BH4" s="509"/>
      <c r="BI4" s="509"/>
      <c r="BJ4" s="509"/>
      <c r="BK4" s="510"/>
      <c r="BL4" s="602" t="str">
        <f>'Ф3'!BI4</f>
        <v>02138895</v>
      </c>
      <c r="BM4" s="603"/>
      <c r="BN4" s="603"/>
      <c r="BO4" s="603"/>
      <c r="BP4" s="603"/>
      <c r="BQ4" s="603"/>
      <c r="BR4" s="603"/>
      <c r="BS4" s="603"/>
      <c r="BT4" s="604"/>
      <c r="BU4" s="58"/>
      <c r="BV4" s="58"/>
      <c r="BW4" s="5"/>
    </row>
    <row r="5" spans="13:52" ht="13.5" customHeight="1">
      <c r="M5" s="620" t="s">
        <v>171</v>
      </c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</row>
    <row r="6" ht="8.25" customHeight="1"/>
    <row r="7" spans="5:75" ht="20.25" customHeight="1">
      <c r="E7" s="618" t="s">
        <v>295</v>
      </c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  <c r="AZ7" s="618"/>
      <c r="BA7" s="618"/>
      <c r="BB7" s="618"/>
      <c r="BC7" s="618"/>
      <c r="BD7" s="618"/>
      <c r="BE7" s="618"/>
      <c r="BF7" s="618"/>
      <c r="BG7" s="618"/>
      <c r="BH7" s="618"/>
      <c r="BI7" s="618"/>
      <c r="BJ7" s="618"/>
      <c r="BK7" s="618"/>
      <c r="BL7" s="618"/>
      <c r="BM7" s="618"/>
      <c r="BN7" s="618"/>
      <c r="BO7" s="618"/>
      <c r="BP7" s="618"/>
      <c r="BQ7" s="618"/>
      <c r="BR7" s="618"/>
      <c r="BS7" s="618"/>
      <c r="BT7" s="618"/>
      <c r="BU7" s="60"/>
      <c r="BV7" s="60"/>
      <c r="BW7" s="59"/>
    </row>
    <row r="8" spans="5:75" ht="18" customHeight="1">
      <c r="E8" s="61"/>
      <c r="F8" s="61"/>
      <c r="G8" s="61"/>
      <c r="H8" s="61"/>
      <c r="I8" s="61"/>
      <c r="J8" s="61"/>
      <c r="K8" s="61"/>
      <c r="L8" s="61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18" t="s">
        <v>173</v>
      </c>
      <c r="AE8" s="618"/>
      <c r="AF8" s="619" t="str">
        <f>'Ф2'!AB8</f>
        <v>рік</v>
      </c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572">
        <v>20</v>
      </c>
      <c r="AT8" s="572"/>
      <c r="AU8" s="572"/>
      <c r="AV8" s="573" t="str">
        <f>'Ф1'!AS19</f>
        <v>16</v>
      </c>
      <c r="AW8" s="573"/>
      <c r="AX8" s="573"/>
      <c r="AY8" s="62" t="s">
        <v>296</v>
      </c>
      <c r="AZ8" s="63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1"/>
      <c r="BV8" s="61"/>
      <c r="BW8" s="59"/>
    </row>
    <row r="9" ht="13.5" customHeight="1"/>
    <row r="10" spans="13:75" ht="13.5" customHeight="1">
      <c r="M10" s="195"/>
      <c r="N10" s="195"/>
      <c r="O10" s="195"/>
      <c r="P10" s="195"/>
      <c r="Q10" s="195"/>
      <c r="AR10" s="611" t="s">
        <v>297</v>
      </c>
      <c r="AS10" s="611"/>
      <c r="AT10" s="611"/>
      <c r="AU10" s="611"/>
      <c r="AV10" s="611"/>
      <c r="AW10" s="611"/>
      <c r="AX10" s="611"/>
      <c r="AY10" s="611"/>
      <c r="AZ10" s="612" t="s">
        <v>20</v>
      </c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3"/>
      <c r="BL10" s="234" t="s">
        <v>369</v>
      </c>
      <c r="BM10" s="320"/>
      <c r="BN10" s="320"/>
      <c r="BO10" s="320"/>
      <c r="BP10" s="320"/>
      <c r="BQ10" s="320"/>
      <c r="BR10" s="320"/>
      <c r="BS10" s="320"/>
      <c r="BT10" s="321"/>
      <c r="BU10" s="65"/>
      <c r="BV10" s="65"/>
      <c r="BW10" s="64"/>
    </row>
    <row r="11" spans="4:75" ht="6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9"/>
      <c r="BV11" s="49"/>
      <c r="BW11" s="5"/>
    </row>
    <row r="12" spans="3:75" ht="76.5" customHeight="1">
      <c r="C12" s="607" t="s">
        <v>176</v>
      </c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8" t="s">
        <v>22</v>
      </c>
      <c r="O12" s="608"/>
      <c r="P12" s="608"/>
      <c r="Q12" s="608"/>
      <c r="R12" s="608" t="s">
        <v>298</v>
      </c>
      <c r="S12" s="608"/>
      <c r="T12" s="608"/>
      <c r="U12" s="608"/>
      <c r="V12" s="608"/>
      <c r="W12" s="608"/>
      <c r="X12" s="608"/>
      <c r="Y12" s="608" t="s">
        <v>299</v>
      </c>
      <c r="Z12" s="608"/>
      <c r="AA12" s="608"/>
      <c r="AB12" s="608"/>
      <c r="AC12" s="608"/>
      <c r="AD12" s="608"/>
      <c r="AE12" s="608" t="s">
        <v>300</v>
      </c>
      <c r="AF12" s="608"/>
      <c r="AG12" s="608"/>
      <c r="AH12" s="608"/>
      <c r="AI12" s="608"/>
      <c r="AJ12" s="608"/>
      <c r="AK12" s="608"/>
      <c r="AL12" s="608" t="s">
        <v>301</v>
      </c>
      <c r="AM12" s="608"/>
      <c r="AN12" s="608"/>
      <c r="AO12" s="608"/>
      <c r="AP12" s="608"/>
      <c r="AQ12" s="608"/>
      <c r="AR12" s="608" t="s">
        <v>344</v>
      </c>
      <c r="AS12" s="608"/>
      <c r="AT12" s="608"/>
      <c r="AU12" s="608"/>
      <c r="AV12" s="608"/>
      <c r="AW12" s="608"/>
      <c r="AX12" s="608"/>
      <c r="AY12" s="608" t="s">
        <v>302</v>
      </c>
      <c r="AZ12" s="608"/>
      <c r="BA12" s="608"/>
      <c r="BB12" s="608"/>
      <c r="BC12" s="608"/>
      <c r="BD12" s="608"/>
      <c r="BE12" s="608"/>
      <c r="BF12" s="608" t="s">
        <v>303</v>
      </c>
      <c r="BG12" s="608"/>
      <c r="BH12" s="608"/>
      <c r="BI12" s="608"/>
      <c r="BJ12" s="608"/>
      <c r="BK12" s="608"/>
      <c r="BL12" s="608" t="s">
        <v>304</v>
      </c>
      <c r="BM12" s="608"/>
      <c r="BN12" s="608"/>
      <c r="BO12" s="608"/>
      <c r="BP12" s="608"/>
      <c r="BQ12" s="608"/>
      <c r="BR12" s="608"/>
      <c r="BS12" s="608"/>
      <c r="BT12" s="608"/>
      <c r="BU12" s="66"/>
      <c r="BV12" s="66"/>
      <c r="BW12" s="64"/>
    </row>
    <row r="13" spans="3:75" ht="13.5" customHeight="1">
      <c r="C13" s="663">
        <v>1</v>
      </c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08">
        <v>2</v>
      </c>
      <c r="O13" s="608"/>
      <c r="P13" s="608"/>
      <c r="Q13" s="608"/>
      <c r="R13" s="608">
        <v>3</v>
      </c>
      <c r="S13" s="608"/>
      <c r="T13" s="608"/>
      <c r="U13" s="608"/>
      <c r="V13" s="608"/>
      <c r="W13" s="608"/>
      <c r="X13" s="608"/>
      <c r="Y13" s="608">
        <v>4</v>
      </c>
      <c r="Z13" s="608"/>
      <c r="AA13" s="608"/>
      <c r="AB13" s="608"/>
      <c r="AC13" s="608"/>
      <c r="AD13" s="608"/>
      <c r="AE13" s="608">
        <v>5</v>
      </c>
      <c r="AF13" s="608"/>
      <c r="AG13" s="608"/>
      <c r="AH13" s="608"/>
      <c r="AI13" s="608"/>
      <c r="AJ13" s="608"/>
      <c r="AK13" s="608"/>
      <c r="AL13" s="608">
        <v>6</v>
      </c>
      <c r="AM13" s="608"/>
      <c r="AN13" s="608"/>
      <c r="AO13" s="608"/>
      <c r="AP13" s="608"/>
      <c r="AQ13" s="608"/>
      <c r="AR13" s="608">
        <v>7</v>
      </c>
      <c r="AS13" s="608"/>
      <c r="AT13" s="608"/>
      <c r="AU13" s="608"/>
      <c r="AV13" s="608"/>
      <c r="AW13" s="608"/>
      <c r="AX13" s="608"/>
      <c r="AY13" s="608">
        <v>8</v>
      </c>
      <c r="AZ13" s="608"/>
      <c r="BA13" s="608"/>
      <c r="BB13" s="608"/>
      <c r="BC13" s="608"/>
      <c r="BD13" s="608"/>
      <c r="BE13" s="608"/>
      <c r="BF13" s="608">
        <v>9</v>
      </c>
      <c r="BG13" s="608"/>
      <c r="BH13" s="608"/>
      <c r="BI13" s="608"/>
      <c r="BJ13" s="608"/>
      <c r="BK13" s="608"/>
      <c r="BL13" s="608">
        <v>10</v>
      </c>
      <c r="BM13" s="608"/>
      <c r="BN13" s="608"/>
      <c r="BO13" s="608"/>
      <c r="BP13" s="608"/>
      <c r="BQ13" s="608"/>
      <c r="BR13" s="608"/>
      <c r="BS13" s="608"/>
      <c r="BT13" s="608"/>
      <c r="BU13" s="66"/>
      <c r="BV13" s="66"/>
      <c r="BW13" s="64"/>
    </row>
    <row r="14" spans="3:75" ht="13.5" customHeight="1">
      <c r="C14" s="660" t="s">
        <v>305</v>
      </c>
      <c r="D14" s="661"/>
      <c r="E14" s="661"/>
      <c r="F14" s="661"/>
      <c r="G14" s="661"/>
      <c r="H14" s="661"/>
      <c r="I14" s="661"/>
      <c r="J14" s="661"/>
      <c r="K14" s="661"/>
      <c r="L14" s="661"/>
      <c r="M14" s="662"/>
      <c r="N14" s="668">
        <v>4000</v>
      </c>
      <c r="O14" s="668"/>
      <c r="P14" s="668"/>
      <c r="Q14" s="669"/>
      <c r="R14" s="672"/>
      <c r="S14" s="614">
        <f>'Ф1'!BC80</f>
        <v>4567.625</v>
      </c>
      <c r="T14" s="614"/>
      <c r="U14" s="614"/>
      <c r="V14" s="614"/>
      <c r="W14" s="614"/>
      <c r="X14" s="609"/>
      <c r="Y14" s="616"/>
      <c r="Z14" s="614">
        <f>'Ф1'!BC82</f>
        <v>0</v>
      </c>
      <c r="AA14" s="614"/>
      <c r="AB14" s="614"/>
      <c r="AC14" s="614"/>
      <c r="AD14" s="609"/>
      <c r="AE14" s="616"/>
      <c r="AF14" s="614">
        <f>'Ф1'!BC83</f>
        <v>42196</v>
      </c>
      <c r="AG14" s="614"/>
      <c r="AH14" s="614"/>
      <c r="AI14" s="614"/>
      <c r="AJ14" s="614"/>
      <c r="AK14" s="609"/>
      <c r="AL14" s="616"/>
      <c r="AM14" s="614">
        <f>'Ф1'!BC86</f>
        <v>198</v>
      </c>
      <c r="AN14" s="614"/>
      <c r="AO14" s="614"/>
      <c r="AP14" s="614"/>
      <c r="AQ14" s="609"/>
      <c r="AR14" s="616" t="s">
        <v>91</v>
      </c>
      <c r="AS14" s="614">
        <f>'Ф1'!BD87</f>
        <v>14946</v>
      </c>
      <c r="AT14" s="614"/>
      <c r="AU14" s="614"/>
      <c r="AV14" s="614"/>
      <c r="AW14" s="614"/>
      <c r="AX14" s="609" t="s">
        <v>90</v>
      </c>
      <c r="AY14" s="616"/>
      <c r="AZ14" s="614">
        <f>-'Ф1'!BE88</f>
        <v>0</v>
      </c>
      <c r="BA14" s="614"/>
      <c r="BB14" s="614"/>
      <c r="BC14" s="614"/>
      <c r="BD14" s="614"/>
      <c r="BE14" s="609"/>
      <c r="BF14" s="616"/>
      <c r="BG14" s="677">
        <f>-'Ф1'!BE89</f>
        <v>-12</v>
      </c>
      <c r="BH14" s="677"/>
      <c r="BI14" s="677"/>
      <c r="BJ14" s="677"/>
      <c r="BK14" s="609"/>
      <c r="BL14" s="679"/>
      <c r="BM14" s="682">
        <f>S14+AF14+AM14-AS14+BG14</f>
        <v>32003.625</v>
      </c>
      <c r="BN14" s="682"/>
      <c r="BO14" s="682"/>
      <c r="BP14" s="682"/>
      <c r="BQ14" s="682"/>
      <c r="BR14" s="682"/>
      <c r="BS14" s="682"/>
      <c r="BT14" s="684"/>
      <c r="BU14" s="67"/>
      <c r="BV14" s="67"/>
      <c r="BW14" s="64"/>
    </row>
    <row r="15" spans="3:75" ht="13.5" customHeight="1">
      <c r="C15" s="664" t="s">
        <v>306</v>
      </c>
      <c r="D15" s="665"/>
      <c r="E15" s="665"/>
      <c r="F15" s="665"/>
      <c r="G15" s="665"/>
      <c r="H15" s="665"/>
      <c r="I15" s="665"/>
      <c r="J15" s="665"/>
      <c r="K15" s="665"/>
      <c r="L15" s="665"/>
      <c r="M15" s="666"/>
      <c r="N15" s="670"/>
      <c r="O15" s="670"/>
      <c r="P15" s="670"/>
      <c r="Q15" s="671"/>
      <c r="R15" s="673"/>
      <c r="S15" s="615"/>
      <c r="T15" s="615"/>
      <c r="U15" s="615"/>
      <c r="V15" s="615"/>
      <c r="W15" s="615"/>
      <c r="X15" s="610"/>
      <c r="Y15" s="617"/>
      <c r="Z15" s="615"/>
      <c r="AA15" s="615"/>
      <c r="AB15" s="615"/>
      <c r="AC15" s="615"/>
      <c r="AD15" s="610"/>
      <c r="AE15" s="617"/>
      <c r="AF15" s="615"/>
      <c r="AG15" s="615"/>
      <c r="AH15" s="615"/>
      <c r="AI15" s="615"/>
      <c r="AJ15" s="615"/>
      <c r="AK15" s="610"/>
      <c r="AL15" s="617"/>
      <c r="AM15" s="615"/>
      <c r="AN15" s="615"/>
      <c r="AO15" s="615"/>
      <c r="AP15" s="615"/>
      <c r="AQ15" s="610"/>
      <c r="AR15" s="617"/>
      <c r="AS15" s="615"/>
      <c r="AT15" s="615"/>
      <c r="AU15" s="615"/>
      <c r="AV15" s="615"/>
      <c r="AW15" s="615"/>
      <c r="AX15" s="610"/>
      <c r="AY15" s="617"/>
      <c r="AZ15" s="615"/>
      <c r="BA15" s="615"/>
      <c r="BB15" s="615"/>
      <c r="BC15" s="615"/>
      <c r="BD15" s="615"/>
      <c r="BE15" s="610"/>
      <c r="BF15" s="617"/>
      <c r="BG15" s="678"/>
      <c r="BH15" s="678"/>
      <c r="BI15" s="678"/>
      <c r="BJ15" s="678"/>
      <c r="BK15" s="610"/>
      <c r="BL15" s="680"/>
      <c r="BM15" s="683"/>
      <c r="BN15" s="683"/>
      <c r="BO15" s="683"/>
      <c r="BP15" s="683"/>
      <c r="BQ15" s="683"/>
      <c r="BR15" s="683"/>
      <c r="BS15" s="683"/>
      <c r="BT15" s="685"/>
      <c r="BU15" s="67"/>
      <c r="BV15" s="67"/>
      <c r="BW15" s="64"/>
    </row>
    <row r="16" spans="3:75" ht="12.75" customHeight="1">
      <c r="C16" s="660" t="s">
        <v>307</v>
      </c>
      <c r="D16" s="661"/>
      <c r="E16" s="661"/>
      <c r="F16" s="661"/>
      <c r="G16" s="661"/>
      <c r="H16" s="661"/>
      <c r="I16" s="661"/>
      <c r="J16" s="661"/>
      <c r="K16" s="661"/>
      <c r="L16" s="661"/>
      <c r="M16" s="662"/>
      <c r="N16" s="631">
        <v>4005</v>
      </c>
      <c r="O16" s="631"/>
      <c r="P16" s="631"/>
      <c r="Q16" s="632"/>
      <c r="R16" s="630"/>
      <c r="S16" s="614"/>
      <c r="T16" s="614"/>
      <c r="U16" s="614"/>
      <c r="V16" s="614"/>
      <c r="W16" s="614"/>
      <c r="X16" s="609"/>
      <c r="Y16" s="616"/>
      <c r="Z16" s="614"/>
      <c r="AA16" s="614"/>
      <c r="AB16" s="614"/>
      <c r="AC16" s="614"/>
      <c r="AD16" s="609"/>
      <c r="AE16" s="616"/>
      <c r="AF16" s="614"/>
      <c r="AG16" s="614"/>
      <c r="AH16" s="614"/>
      <c r="AI16" s="614"/>
      <c r="AJ16" s="614"/>
      <c r="AK16" s="609"/>
      <c r="AL16" s="616"/>
      <c r="AM16" s="614"/>
      <c r="AN16" s="614"/>
      <c r="AO16" s="614"/>
      <c r="AP16" s="614"/>
      <c r="AQ16" s="609"/>
      <c r="AR16" s="616"/>
      <c r="AS16" s="614"/>
      <c r="AT16" s="614"/>
      <c r="AU16" s="614"/>
      <c r="AV16" s="614"/>
      <c r="AW16" s="614"/>
      <c r="AX16" s="609"/>
      <c r="AY16" s="616"/>
      <c r="AZ16" s="614"/>
      <c r="BA16" s="614"/>
      <c r="BB16" s="614"/>
      <c r="BC16" s="614"/>
      <c r="BD16" s="614"/>
      <c r="BE16" s="609"/>
      <c r="BF16" s="616"/>
      <c r="BG16" s="614"/>
      <c r="BH16" s="614"/>
      <c r="BI16" s="614"/>
      <c r="BJ16" s="614"/>
      <c r="BK16" s="609"/>
      <c r="BL16" s="679"/>
      <c r="BM16" s="682">
        <f>SUM(S16,Z16,AF16,AM16,AS16,AZ16,BG16)</f>
        <v>0</v>
      </c>
      <c r="BN16" s="682"/>
      <c r="BO16" s="682"/>
      <c r="BP16" s="682"/>
      <c r="BQ16" s="682"/>
      <c r="BR16" s="682"/>
      <c r="BS16" s="682"/>
      <c r="BT16" s="684"/>
      <c r="BU16" s="67"/>
      <c r="BV16" s="67"/>
      <c r="BW16" s="64"/>
    </row>
    <row r="17" spans="3:75" ht="27" customHeight="1">
      <c r="C17" s="638" t="s">
        <v>308</v>
      </c>
      <c r="D17" s="639"/>
      <c r="E17" s="639"/>
      <c r="F17" s="639"/>
      <c r="G17" s="639"/>
      <c r="H17" s="639"/>
      <c r="I17" s="639"/>
      <c r="J17" s="639"/>
      <c r="K17" s="639"/>
      <c r="L17" s="639"/>
      <c r="M17" s="640"/>
      <c r="N17" s="634"/>
      <c r="O17" s="634"/>
      <c r="P17" s="634"/>
      <c r="Q17" s="635"/>
      <c r="R17" s="633"/>
      <c r="S17" s="615"/>
      <c r="T17" s="615"/>
      <c r="U17" s="615"/>
      <c r="V17" s="615"/>
      <c r="W17" s="615"/>
      <c r="X17" s="610"/>
      <c r="Y17" s="617"/>
      <c r="Z17" s="615"/>
      <c r="AA17" s="615"/>
      <c r="AB17" s="615"/>
      <c r="AC17" s="615"/>
      <c r="AD17" s="610"/>
      <c r="AE17" s="617"/>
      <c r="AF17" s="615"/>
      <c r="AG17" s="615"/>
      <c r="AH17" s="615"/>
      <c r="AI17" s="615"/>
      <c r="AJ17" s="615"/>
      <c r="AK17" s="610"/>
      <c r="AL17" s="617"/>
      <c r="AM17" s="615"/>
      <c r="AN17" s="615"/>
      <c r="AO17" s="615"/>
      <c r="AP17" s="615"/>
      <c r="AQ17" s="610"/>
      <c r="AR17" s="617"/>
      <c r="AS17" s="615"/>
      <c r="AT17" s="615"/>
      <c r="AU17" s="615"/>
      <c r="AV17" s="615"/>
      <c r="AW17" s="615"/>
      <c r="AX17" s="610"/>
      <c r="AY17" s="617"/>
      <c r="AZ17" s="615"/>
      <c r="BA17" s="615"/>
      <c r="BB17" s="615"/>
      <c r="BC17" s="615"/>
      <c r="BD17" s="615"/>
      <c r="BE17" s="610"/>
      <c r="BF17" s="617"/>
      <c r="BG17" s="615"/>
      <c r="BH17" s="615"/>
      <c r="BI17" s="615"/>
      <c r="BJ17" s="615"/>
      <c r="BK17" s="610"/>
      <c r="BL17" s="680"/>
      <c r="BM17" s="683"/>
      <c r="BN17" s="683"/>
      <c r="BO17" s="683"/>
      <c r="BP17" s="683"/>
      <c r="BQ17" s="683"/>
      <c r="BR17" s="683"/>
      <c r="BS17" s="683"/>
      <c r="BT17" s="685"/>
      <c r="BU17" s="67"/>
      <c r="BV17" s="67"/>
      <c r="BW17" s="64"/>
    </row>
    <row r="18" spans="3:75" ht="27" customHeight="1">
      <c r="C18" s="667" t="s">
        <v>309</v>
      </c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08">
        <v>4010</v>
      </c>
      <c r="O18" s="608"/>
      <c r="P18" s="608"/>
      <c r="Q18" s="608"/>
      <c r="R18" s="68"/>
      <c r="S18" s="622"/>
      <c r="T18" s="622"/>
      <c r="U18" s="622"/>
      <c r="V18" s="622"/>
      <c r="W18" s="622"/>
      <c r="X18" s="134"/>
      <c r="Y18" s="135"/>
      <c r="Z18" s="622"/>
      <c r="AA18" s="622"/>
      <c r="AB18" s="622"/>
      <c r="AC18" s="622"/>
      <c r="AD18" s="134"/>
      <c r="AE18" s="135"/>
      <c r="AF18" s="622"/>
      <c r="AG18" s="622"/>
      <c r="AH18" s="622"/>
      <c r="AI18" s="622"/>
      <c r="AJ18" s="622"/>
      <c r="AK18" s="134"/>
      <c r="AL18" s="135"/>
      <c r="AM18" s="622"/>
      <c r="AN18" s="622"/>
      <c r="AO18" s="622"/>
      <c r="AP18" s="622"/>
      <c r="AQ18" s="134"/>
      <c r="AR18" s="135"/>
      <c r="AS18" s="626"/>
      <c r="AT18" s="626"/>
      <c r="AU18" s="626"/>
      <c r="AV18" s="626"/>
      <c r="AW18" s="626"/>
      <c r="AX18" s="134"/>
      <c r="AY18" s="135"/>
      <c r="AZ18" s="622"/>
      <c r="BA18" s="622"/>
      <c r="BB18" s="622"/>
      <c r="BC18" s="622"/>
      <c r="BD18" s="622"/>
      <c r="BE18" s="134"/>
      <c r="BF18" s="135"/>
      <c r="BG18" s="626"/>
      <c r="BH18" s="626"/>
      <c r="BI18" s="626"/>
      <c r="BJ18" s="626"/>
      <c r="BK18" s="134"/>
      <c r="BL18" s="136"/>
      <c r="BM18" s="623">
        <f aca="true" t="shared" si="0" ref="BM18:BM27">SUM(S18,Z18,AF18,AM18,AS18,AZ18,BG18)</f>
        <v>0</v>
      </c>
      <c r="BN18" s="623"/>
      <c r="BO18" s="623"/>
      <c r="BP18" s="623"/>
      <c r="BQ18" s="623"/>
      <c r="BR18" s="623"/>
      <c r="BS18" s="623"/>
      <c r="BT18" s="71"/>
      <c r="BU18" s="72"/>
      <c r="BV18" s="72"/>
      <c r="BW18" s="64"/>
    </row>
    <row r="19" spans="3:75" ht="13.5" customHeight="1">
      <c r="C19" s="642" t="s">
        <v>310</v>
      </c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08">
        <v>4090</v>
      </c>
      <c r="O19" s="608"/>
      <c r="P19" s="608"/>
      <c r="Q19" s="608"/>
      <c r="R19" s="68"/>
      <c r="S19" s="622"/>
      <c r="T19" s="622"/>
      <c r="U19" s="622"/>
      <c r="V19" s="622"/>
      <c r="W19" s="622"/>
      <c r="X19" s="134"/>
      <c r="Y19" s="135"/>
      <c r="Z19" s="622"/>
      <c r="AA19" s="622"/>
      <c r="AB19" s="622"/>
      <c r="AC19" s="622"/>
      <c r="AD19" s="134"/>
      <c r="AE19" s="135"/>
      <c r="AF19" s="622"/>
      <c r="AG19" s="622"/>
      <c r="AH19" s="622"/>
      <c r="AI19" s="622"/>
      <c r="AJ19" s="622"/>
      <c r="AK19" s="134"/>
      <c r="AL19" s="135"/>
      <c r="AM19" s="622"/>
      <c r="AN19" s="622"/>
      <c r="AO19" s="622"/>
      <c r="AP19" s="622"/>
      <c r="AQ19" s="134"/>
      <c r="AR19" s="135"/>
      <c r="AS19" s="622"/>
      <c r="AT19" s="622"/>
      <c r="AU19" s="622"/>
      <c r="AV19" s="622"/>
      <c r="AW19" s="622"/>
      <c r="AX19" s="134"/>
      <c r="AY19" s="135"/>
      <c r="AZ19" s="622"/>
      <c r="BA19" s="622"/>
      <c r="BB19" s="622"/>
      <c r="BC19" s="622"/>
      <c r="BD19" s="622"/>
      <c r="BE19" s="134"/>
      <c r="BF19" s="135"/>
      <c r="BG19" s="622"/>
      <c r="BH19" s="622"/>
      <c r="BI19" s="622"/>
      <c r="BJ19" s="622"/>
      <c r="BK19" s="134"/>
      <c r="BL19" s="136"/>
      <c r="BM19" s="623">
        <f t="shared" si="0"/>
        <v>0</v>
      </c>
      <c r="BN19" s="623"/>
      <c r="BO19" s="623"/>
      <c r="BP19" s="623"/>
      <c r="BQ19" s="623"/>
      <c r="BR19" s="623"/>
      <c r="BS19" s="623"/>
      <c r="BT19" s="71"/>
      <c r="BU19" s="72"/>
      <c r="BV19" s="72"/>
      <c r="BW19" s="64"/>
    </row>
    <row r="20" spans="3:75" ht="39" customHeight="1">
      <c r="C20" s="657" t="s">
        <v>311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49">
        <v>4095</v>
      </c>
      <c r="O20" s="649"/>
      <c r="P20" s="649"/>
      <c r="Q20" s="649"/>
      <c r="R20" s="70"/>
      <c r="S20" s="623">
        <f>SUM(S14:W19)</f>
        <v>4567.625</v>
      </c>
      <c r="T20" s="623"/>
      <c r="U20" s="623"/>
      <c r="V20" s="623"/>
      <c r="W20" s="623"/>
      <c r="X20" s="137"/>
      <c r="Y20" s="136"/>
      <c r="Z20" s="623">
        <f>SUM(Z14:AC19)</f>
        <v>0</v>
      </c>
      <c r="AA20" s="623"/>
      <c r="AB20" s="623"/>
      <c r="AC20" s="623"/>
      <c r="AD20" s="137"/>
      <c r="AE20" s="136"/>
      <c r="AF20" s="623">
        <f>SUM(AF14:AJ19)</f>
        <v>42196</v>
      </c>
      <c r="AG20" s="623"/>
      <c r="AH20" s="623"/>
      <c r="AI20" s="623"/>
      <c r="AJ20" s="623"/>
      <c r="AK20" s="137"/>
      <c r="AL20" s="136"/>
      <c r="AM20" s="623">
        <f>SUM(AM14:AP19)</f>
        <v>198</v>
      </c>
      <c r="AN20" s="623"/>
      <c r="AO20" s="623"/>
      <c r="AP20" s="623"/>
      <c r="AQ20" s="137"/>
      <c r="AR20" s="136" t="s">
        <v>91</v>
      </c>
      <c r="AS20" s="623">
        <f>SUM(AS14:AW19)</f>
        <v>14946</v>
      </c>
      <c r="AT20" s="623"/>
      <c r="AU20" s="623"/>
      <c r="AV20" s="623"/>
      <c r="AW20" s="623"/>
      <c r="AX20" s="137" t="s">
        <v>90</v>
      </c>
      <c r="AY20" s="136"/>
      <c r="AZ20" s="623">
        <f>SUM(AZ14:BD19)</f>
        <v>0</v>
      </c>
      <c r="BA20" s="623"/>
      <c r="BB20" s="623"/>
      <c r="BC20" s="623"/>
      <c r="BD20" s="623"/>
      <c r="BE20" s="137"/>
      <c r="BF20" s="136"/>
      <c r="BG20" s="681">
        <f>SUM(BG14:BJ19)</f>
        <v>-12</v>
      </c>
      <c r="BH20" s="681"/>
      <c r="BI20" s="681"/>
      <c r="BJ20" s="681"/>
      <c r="BK20" s="137"/>
      <c r="BL20" s="136"/>
      <c r="BM20" s="623">
        <f>S20+AF20+AM20-AS20+BG20</f>
        <v>32003.625</v>
      </c>
      <c r="BN20" s="623"/>
      <c r="BO20" s="623"/>
      <c r="BP20" s="623"/>
      <c r="BQ20" s="623"/>
      <c r="BR20" s="623"/>
      <c r="BS20" s="623"/>
      <c r="BT20" s="71"/>
      <c r="BU20" s="72"/>
      <c r="BV20" s="72"/>
      <c r="BW20" s="64"/>
    </row>
    <row r="21" spans="3:75" ht="39" customHeight="1">
      <c r="C21" s="658" t="s">
        <v>312</v>
      </c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49" t="s">
        <v>313</v>
      </c>
      <c r="O21" s="649"/>
      <c r="P21" s="649"/>
      <c r="Q21" s="649"/>
      <c r="R21" s="69"/>
      <c r="S21" s="622"/>
      <c r="T21" s="622"/>
      <c r="U21" s="622"/>
      <c r="V21" s="622"/>
      <c r="W21" s="622"/>
      <c r="X21" s="134"/>
      <c r="Y21" s="135"/>
      <c r="Z21" s="622"/>
      <c r="AA21" s="622"/>
      <c r="AB21" s="622"/>
      <c r="AC21" s="622"/>
      <c r="AD21" s="134"/>
      <c r="AE21" s="135"/>
      <c r="AF21" s="622"/>
      <c r="AG21" s="622"/>
      <c r="AH21" s="622"/>
      <c r="AI21" s="622"/>
      <c r="AJ21" s="622"/>
      <c r="AK21" s="134"/>
      <c r="AL21" s="135"/>
      <c r="AM21" s="622"/>
      <c r="AN21" s="622"/>
      <c r="AO21" s="622"/>
      <c r="AP21" s="622"/>
      <c r="AQ21" s="134"/>
      <c r="AR21" s="135"/>
      <c r="AS21" s="624">
        <f>'Ф2'!AZ65-'Ф2'!AZ57</f>
        <v>-79</v>
      </c>
      <c r="AT21" s="624"/>
      <c r="AU21" s="624"/>
      <c r="AV21" s="624"/>
      <c r="AW21" s="624"/>
      <c r="AX21" s="134"/>
      <c r="AY21" s="135"/>
      <c r="AZ21" s="622"/>
      <c r="BA21" s="622"/>
      <c r="BB21" s="622"/>
      <c r="BC21" s="622"/>
      <c r="BD21" s="622"/>
      <c r="BE21" s="134"/>
      <c r="BF21" s="135"/>
      <c r="BG21" s="622"/>
      <c r="BH21" s="622"/>
      <c r="BI21" s="622"/>
      <c r="BJ21" s="622"/>
      <c r="BK21" s="134"/>
      <c r="BL21" s="136"/>
      <c r="BM21" s="681">
        <f>AS21</f>
        <v>-79</v>
      </c>
      <c r="BN21" s="681"/>
      <c r="BO21" s="681"/>
      <c r="BP21" s="681"/>
      <c r="BQ21" s="681"/>
      <c r="BR21" s="681"/>
      <c r="BS21" s="681"/>
      <c r="BT21" s="71"/>
      <c r="BU21" s="72"/>
      <c r="BV21" s="72"/>
      <c r="BW21" s="64"/>
    </row>
    <row r="22" spans="3:75" ht="39" customHeight="1">
      <c r="C22" s="653" t="s">
        <v>314</v>
      </c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49">
        <v>4110</v>
      </c>
      <c r="O22" s="649"/>
      <c r="P22" s="649"/>
      <c r="Q22" s="649"/>
      <c r="R22" s="73"/>
      <c r="S22" s="614"/>
      <c r="T22" s="614"/>
      <c r="U22" s="614"/>
      <c r="V22" s="614"/>
      <c r="W22" s="614"/>
      <c r="X22" s="138"/>
      <c r="Y22" s="139"/>
      <c r="Z22" s="614"/>
      <c r="AA22" s="614"/>
      <c r="AB22" s="614"/>
      <c r="AC22" s="614"/>
      <c r="AD22" s="138"/>
      <c r="AE22" s="139"/>
      <c r="AF22" s="614"/>
      <c r="AG22" s="614"/>
      <c r="AH22" s="614"/>
      <c r="AI22" s="614"/>
      <c r="AJ22" s="614"/>
      <c r="AK22" s="138"/>
      <c r="AL22" s="139"/>
      <c r="AM22" s="614"/>
      <c r="AN22" s="614"/>
      <c r="AO22" s="614"/>
      <c r="AP22" s="614"/>
      <c r="AQ22" s="138"/>
      <c r="AR22" s="139"/>
      <c r="AS22" s="614"/>
      <c r="AT22" s="614"/>
      <c r="AU22" s="614"/>
      <c r="AV22" s="614"/>
      <c r="AW22" s="614"/>
      <c r="AX22" s="138"/>
      <c r="AY22" s="139"/>
      <c r="AZ22" s="614"/>
      <c r="BA22" s="614"/>
      <c r="BB22" s="614"/>
      <c r="BC22" s="614"/>
      <c r="BD22" s="614"/>
      <c r="BE22" s="138"/>
      <c r="BF22" s="139"/>
      <c r="BG22" s="614"/>
      <c r="BH22" s="614"/>
      <c r="BI22" s="614"/>
      <c r="BJ22" s="614"/>
      <c r="BK22" s="138"/>
      <c r="BL22" s="140"/>
      <c r="BM22" s="623">
        <f t="shared" si="0"/>
        <v>0</v>
      </c>
      <c r="BN22" s="623"/>
      <c r="BO22" s="623"/>
      <c r="BP22" s="623"/>
      <c r="BQ22" s="623"/>
      <c r="BR22" s="623"/>
      <c r="BS22" s="623"/>
      <c r="BT22" s="74"/>
      <c r="BU22" s="72"/>
      <c r="BV22" s="72"/>
      <c r="BW22" s="64"/>
    </row>
    <row r="23" spans="3:75" ht="39" customHeight="1">
      <c r="C23" s="646" t="s">
        <v>209</v>
      </c>
      <c r="D23" s="647"/>
      <c r="E23" s="647"/>
      <c r="F23" s="647"/>
      <c r="G23" s="647"/>
      <c r="H23" s="647"/>
      <c r="I23" s="647"/>
      <c r="J23" s="647"/>
      <c r="K23" s="647"/>
      <c r="L23" s="647"/>
      <c r="M23" s="648"/>
      <c r="N23" s="627" t="s">
        <v>315</v>
      </c>
      <c r="O23" s="628"/>
      <c r="P23" s="628"/>
      <c r="Q23" s="629"/>
      <c r="R23" s="73"/>
      <c r="S23" s="622"/>
      <c r="T23" s="622"/>
      <c r="U23" s="622"/>
      <c r="V23" s="622"/>
      <c r="W23" s="622"/>
      <c r="X23" s="138"/>
      <c r="Y23" s="141"/>
      <c r="Z23" s="622">
        <f>'Ф1'!BL82</f>
        <v>0</v>
      </c>
      <c r="AA23" s="622"/>
      <c r="AB23" s="622"/>
      <c r="AC23" s="622"/>
      <c r="AD23" s="138"/>
      <c r="AE23" s="141"/>
      <c r="AF23" s="622"/>
      <c r="AG23" s="622"/>
      <c r="AH23" s="622"/>
      <c r="AI23" s="622"/>
      <c r="AJ23" s="622"/>
      <c r="AK23" s="138"/>
      <c r="AL23" s="141"/>
      <c r="AM23" s="622"/>
      <c r="AN23" s="622"/>
      <c r="AO23" s="622"/>
      <c r="AP23" s="622"/>
      <c r="AQ23" s="138"/>
      <c r="AR23" s="141"/>
      <c r="AS23" s="622"/>
      <c r="AT23" s="622"/>
      <c r="AU23" s="622"/>
      <c r="AV23" s="622"/>
      <c r="AW23" s="622"/>
      <c r="AX23" s="138"/>
      <c r="AY23" s="141"/>
      <c r="AZ23" s="622"/>
      <c r="BA23" s="622"/>
      <c r="BB23" s="622"/>
      <c r="BC23" s="622"/>
      <c r="BD23" s="622"/>
      <c r="BE23" s="138"/>
      <c r="BF23" s="141"/>
      <c r="BG23" s="622"/>
      <c r="BH23" s="622"/>
      <c r="BI23" s="622"/>
      <c r="BJ23" s="622"/>
      <c r="BK23" s="138"/>
      <c r="BL23" s="142"/>
      <c r="BM23" s="623">
        <f t="shared" si="0"/>
        <v>0</v>
      </c>
      <c r="BN23" s="623"/>
      <c r="BO23" s="623"/>
      <c r="BP23" s="623"/>
      <c r="BQ23" s="623"/>
      <c r="BR23" s="623"/>
      <c r="BS23" s="623"/>
      <c r="BT23" s="74"/>
      <c r="BU23" s="72"/>
      <c r="BV23" s="72"/>
      <c r="BW23" s="64"/>
    </row>
    <row r="24" spans="3:75" ht="44.25" customHeight="1">
      <c r="C24" s="646" t="s">
        <v>210</v>
      </c>
      <c r="D24" s="647"/>
      <c r="E24" s="647"/>
      <c r="F24" s="647"/>
      <c r="G24" s="647"/>
      <c r="H24" s="647"/>
      <c r="I24" s="647"/>
      <c r="J24" s="647"/>
      <c r="K24" s="647"/>
      <c r="L24" s="647"/>
      <c r="M24" s="648"/>
      <c r="N24" s="627" t="s">
        <v>316</v>
      </c>
      <c r="O24" s="628"/>
      <c r="P24" s="628"/>
      <c r="Q24" s="629"/>
      <c r="R24" s="73"/>
      <c r="S24" s="622"/>
      <c r="T24" s="622"/>
      <c r="U24" s="622"/>
      <c r="V24" s="622"/>
      <c r="W24" s="622"/>
      <c r="X24" s="138"/>
      <c r="Y24" s="141"/>
      <c r="Z24" s="622"/>
      <c r="AA24" s="622"/>
      <c r="AB24" s="622"/>
      <c r="AC24" s="622"/>
      <c r="AD24" s="138"/>
      <c r="AE24" s="141"/>
      <c r="AF24" s="622"/>
      <c r="AG24" s="622"/>
      <c r="AH24" s="622"/>
      <c r="AI24" s="622"/>
      <c r="AJ24" s="622"/>
      <c r="AK24" s="138"/>
      <c r="AL24" s="141"/>
      <c r="AM24" s="622"/>
      <c r="AN24" s="622"/>
      <c r="AO24" s="622"/>
      <c r="AP24" s="622"/>
      <c r="AQ24" s="138"/>
      <c r="AR24" s="141"/>
      <c r="AS24" s="622"/>
      <c r="AT24" s="622"/>
      <c r="AU24" s="622"/>
      <c r="AV24" s="622"/>
      <c r="AW24" s="622"/>
      <c r="AX24" s="138"/>
      <c r="AY24" s="141"/>
      <c r="AZ24" s="622"/>
      <c r="BA24" s="622"/>
      <c r="BB24" s="622"/>
      <c r="BC24" s="622"/>
      <c r="BD24" s="622"/>
      <c r="BE24" s="138"/>
      <c r="BF24" s="141"/>
      <c r="BG24" s="622"/>
      <c r="BH24" s="622"/>
      <c r="BI24" s="622"/>
      <c r="BJ24" s="622"/>
      <c r="BK24" s="138"/>
      <c r="BL24" s="142"/>
      <c r="BM24" s="623">
        <f t="shared" si="0"/>
        <v>0</v>
      </c>
      <c r="BN24" s="623"/>
      <c r="BO24" s="623"/>
      <c r="BP24" s="623"/>
      <c r="BQ24" s="623"/>
      <c r="BR24" s="623"/>
      <c r="BS24" s="623"/>
      <c r="BT24" s="74"/>
      <c r="BU24" s="72"/>
      <c r="BV24" s="72"/>
      <c r="BW24" s="64"/>
    </row>
    <row r="25" spans="3:75" ht="32.25" customHeight="1">
      <c r="C25" s="646" t="s">
        <v>137</v>
      </c>
      <c r="D25" s="647"/>
      <c r="E25" s="647"/>
      <c r="F25" s="647"/>
      <c r="G25" s="647"/>
      <c r="H25" s="647"/>
      <c r="I25" s="647"/>
      <c r="J25" s="647"/>
      <c r="K25" s="647"/>
      <c r="L25" s="647"/>
      <c r="M25" s="648"/>
      <c r="N25" s="627" t="s">
        <v>317</v>
      </c>
      <c r="O25" s="628"/>
      <c r="P25" s="628"/>
      <c r="Q25" s="629"/>
      <c r="R25" s="73"/>
      <c r="S25" s="622"/>
      <c r="T25" s="622"/>
      <c r="U25" s="622"/>
      <c r="V25" s="622"/>
      <c r="W25" s="622"/>
      <c r="X25" s="138"/>
      <c r="Y25" s="141"/>
      <c r="Z25" s="622"/>
      <c r="AA25" s="622"/>
      <c r="AB25" s="622"/>
      <c r="AC25" s="622"/>
      <c r="AD25" s="138"/>
      <c r="AE25" s="141"/>
      <c r="AF25" s="622"/>
      <c r="AG25" s="622"/>
      <c r="AH25" s="622"/>
      <c r="AI25" s="622"/>
      <c r="AJ25" s="622"/>
      <c r="AK25" s="138"/>
      <c r="AL25" s="141"/>
      <c r="AM25" s="622"/>
      <c r="AN25" s="622"/>
      <c r="AO25" s="622"/>
      <c r="AP25" s="622"/>
      <c r="AQ25" s="138"/>
      <c r="AR25" s="141"/>
      <c r="AS25" s="622"/>
      <c r="AT25" s="622"/>
      <c r="AU25" s="622"/>
      <c r="AV25" s="622"/>
      <c r="AW25" s="622"/>
      <c r="AX25" s="138"/>
      <c r="AY25" s="141"/>
      <c r="AZ25" s="622"/>
      <c r="BA25" s="622"/>
      <c r="BB25" s="622"/>
      <c r="BC25" s="622"/>
      <c r="BD25" s="622"/>
      <c r="BE25" s="138"/>
      <c r="BF25" s="141"/>
      <c r="BG25" s="622"/>
      <c r="BH25" s="622"/>
      <c r="BI25" s="622"/>
      <c r="BJ25" s="622"/>
      <c r="BK25" s="138"/>
      <c r="BL25" s="142"/>
      <c r="BM25" s="623">
        <f t="shared" si="0"/>
        <v>0</v>
      </c>
      <c r="BN25" s="623"/>
      <c r="BO25" s="623"/>
      <c r="BP25" s="623"/>
      <c r="BQ25" s="623"/>
      <c r="BR25" s="623"/>
      <c r="BS25" s="623"/>
      <c r="BT25" s="74"/>
      <c r="BU25" s="72"/>
      <c r="BV25" s="72"/>
      <c r="BW25" s="64"/>
    </row>
    <row r="26" spans="3:75" ht="69.75" customHeight="1">
      <c r="C26" s="646" t="s">
        <v>318</v>
      </c>
      <c r="D26" s="647"/>
      <c r="E26" s="647"/>
      <c r="F26" s="647"/>
      <c r="G26" s="647"/>
      <c r="H26" s="647"/>
      <c r="I26" s="647"/>
      <c r="J26" s="647"/>
      <c r="K26" s="647"/>
      <c r="L26" s="647"/>
      <c r="M26" s="648"/>
      <c r="N26" s="627" t="s">
        <v>319</v>
      </c>
      <c r="O26" s="628"/>
      <c r="P26" s="628"/>
      <c r="Q26" s="629"/>
      <c r="R26" s="73"/>
      <c r="S26" s="622"/>
      <c r="T26" s="622"/>
      <c r="U26" s="622"/>
      <c r="V26" s="622"/>
      <c r="W26" s="622"/>
      <c r="X26" s="138"/>
      <c r="Y26" s="141"/>
      <c r="Z26" s="622"/>
      <c r="AA26" s="622"/>
      <c r="AB26" s="622"/>
      <c r="AC26" s="622"/>
      <c r="AD26" s="138"/>
      <c r="AE26" s="141"/>
      <c r="AF26" s="622"/>
      <c r="AG26" s="622"/>
      <c r="AH26" s="622"/>
      <c r="AI26" s="622"/>
      <c r="AJ26" s="622"/>
      <c r="AK26" s="138"/>
      <c r="AL26" s="141"/>
      <c r="AM26" s="622"/>
      <c r="AN26" s="622"/>
      <c r="AO26" s="622"/>
      <c r="AP26" s="622"/>
      <c r="AQ26" s="138"/>
      <c r="AR26" s="141"/>
      <c r="AS26" s="622"/>
      <c r="AT26" s="622"/>
      <c r="AU26" s="622"/>
      <c r="AV26" s="622"/>
      <c r="AW26" s="622"/>
      <c r="AX26" s="138"/>
      <c r="AY26" s="141"/>
      <c r="AZ26" s="622"/>
      <c r="BA26" s="622"/>
      <c r="BB26" s="622"/>
      <c r="BC26" s="622"/>
      <c r="BD26" s="622"/>
      <c r="BE26" s="138"/>
      <c r="BF26" s="141"/>
      <c r="BG26" s="622"/>
      <c r="BH26" s="622"/>
      <c r="BI26" s="622"/>
      <c r="BJ26" s="622"/>
      <c r="BK26" s="138"/>
      <c r="BL26" s="142"/>
      <c r="BM26" s="623">
        <f t="shared" si="0"/>
        <v>0</v>
      </c>
      <c r="BN26" s="623"/>
      <c r="BO26" s="623"/>
      <c r="BP26" s="623"/>
      <c r="BQ26" s="623"/>
      <c r="BR26" s="623"/>
      <c r="BS26" s="623"/>
      <c r="BT26" s="74"/>
      <c r="BU26" s="72"/>
      <c r="BV26" s="72"/>
      <c r="BW26" s="64"/>
    </row>
    <row r="27" spans="3:75" ht="30.75" customHeight="1">
      <c r="C27" s="646" t="s">
        <v>212</v>
      </c>
      <c r="D27" s="647"/>
      <c r="E27" s="647"/>
      <c r="F27" s="647"/>
      <c r="G27" s="647"/>
      <c r="H27" s="647"/>
      <c r="I27" s="647"/>
      <c r="J27" s="647"/>
      <c r="K27" s="647"/>
      <c r="L27" s="647"/>
      <c r="M27" s="648"/>
      <c r="N27" s="627" t="s">
        <v>320</v>
      </c>
      <c r="O27" s="628"/>
      <c r="P27" s="628"/>
      <c r="Q27" s="629"/>
      <c r="R27" s="73"/>
      <c r="S27" s="622"/>
      <c r="T27" s="622"/>
      <c r="U27" s="622"/>
      <c r="V27" s="622"/>
      <c r="W27" s="622"/>
      <c r="X27" s="138"/>
      <c r="Y27" s="141"/>
      <c r="Z27" s="622"/>
      <c r="AA27" s="622"/>
      <c r="AB27" s="622"/>
      <c r="AC27" s="622"/>
      <c r="AD27" s="138"/>
      <c r="AE27" s="141"/>
      <c r="AF27" s="622"/>
      <c r="AG27" s="622"/>
      <c r="AH27" s="622"/>
      <c r="AI27" s="622"/>
      <c r="AJ27" s="622"/>
      <c r="AK27" s="138"/>
      <c r="AL27" s="141"/>
      <c r="AM27" s="622"/>
      <c r="AN27" s="622"/>
      <c r="AO27" s="622"/>
      <c r="AP27" s="622"/>
      <c r="AQ27" s="138"/>
      <c r="AR27" s="141"/>
      <c r="AS27" s="622"/>
      <c r="AT27" s="622"/>
      <c r="AU27" s="622"/>
      <c r="AV27" s="622"/>
      <c r="AW27" s="622"/>
      <c r="AX27" s="138"/>
      <c r="AY27" s="141"/>
      <c r="AZ27" s="622"/>
      <c r="BA27" s="622"/>
      <c r="BB27" s="622"/>
      <c r="BC27" s="622"/>
      <c r="BD27" s="622"/>
      <c r="BE27" s="138"/>
      <c r="BF27" s="141"/>
      <c r="BG27" s="622"/>
      <c r="BH27" s="622"/>
      <c r="BI27" s="622"/>
      <c r="BJ27" s="622"/>
      <c r="BK27" s="138"/>
      <c r="BL27" s="142"/>
      <c r="BM27" s="623">
        <f t="shared" si="0"/>
        <v>0</v>
      </c>
      <c r="BN27" s="623"/>
      <c r="BO27" s="623"/>
      <c r="BP27" s="623"/>
      <c r="BQ27" s="623"/>
      <c r="BR27" s="623"/>
      <c r="BS27" s="623"/>
      <c r="BT27" s="74"/>
      <c r="BU27" s="72"/>
      <c r="BV27" s="72"/>
      <c r="BW27" s="64"/>
    </row>
    <row r="28" spans="3:75" ht="27.75" customHeight="1">
      <c r="C28" s="654" t="s">
        <v>321</v>
      </c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631">
        <v>4200</v>
      </c>
      <c r="O28" s="631"/>
      <c r="P28" s="631"/>
      <c r="Q28" s="631"/>
      <c r="R28" s="73"/>
      <c r="S28" s="143"/>
      <c r="T28" s="143"/>
      <c r="U28" s="143"/>
      <c r="V28" s="143"/>
      <c r="W28" s="143"/>
      <c r="X28" s="144"/>
      <c r="Y28" s="145"/>
      <c r="Z28" s="146"/>
      <c r="AA28" s="146"/>
      <c r="AB28" s="146"/>
      <c r="AC28" s="146"/>
      <c r="AD28" s="147"/>
      <c r="AE28" s="148"/>
      <c r="AF28" s="143"/>
      <c r="AG28" s="143"/>
      <c r="AH28" s="143"/>
      <c r="AI28" s="143"/>
      <c r="AJ28" s="143"/>
      <c r="AK28" s="144"/>
      <c r="AL28" s="148"/>
      <c r="AM28" s="143"/>
      <c r="AN28" s="143"/>
      <c r="AO28" s="143"/>
      <c r="AP28" s="143"/>
      <c r="AQ28" s="144"/>
      <c r="AR28" s="148"/>
      <c r="AS28" s="143"/>
      <c r="AT28" s="143"/>
      <c r="AU28" s="143"/>
      <c r="AV28" s="143"/>
      <c r="AW28" s="143"/>
      <c r="AX28" s="144"/>
      <c r="AY28" s="148"/>
      <c r="AZ28" s="143"/>
      <c r="BA28" s="143"/>
      <c r="BB28" s="143"/>
      <c r="BC28" s="143"/>
      <c r="BD28" s="143"/>
      <c r="BE28" s="144"/>
      <c r="BF28" s="148"/>
      <c r="BG28" s="143"/>
      <c r="BH28" s="143"/>
      <c r="BI28" s="143"/>
      <c r="BJ28" s="143"/>
      <c r="BK28" s="144"/>
      <c r="BL28" s="140"/>
      <c r="BM28" s="142"/>
      <c r="BN28" s="142"/>
      <c r="BO28" s="142"/>
      <c r="BP28" s="142"/>
      <c r="BQ28" s="142"/>
      <c r="BR28" s="142"/>
      <c r="BS28" s="142"/>
      <c r="BT28" s="74"/>
      <c r="BU28" s="72"/>
      <c r="BV28" s="72"/>
      <c r="BW28" s="64"/>
    </row>
    <row r="29" spans="3:75" ht="38.25" customHeight="1">
      <c r="C29" s="638" t="s">
        <v>322</v>
      </c>
      <c r="D29" s="639"/>
      <c r="E29" s="639"/>
      <c r="F29" s="639"/>
      <c r="G29" s="639"/>
      <c r="H29" s="639"/>
      <c r="I29" s="639"/>
      <c r="J29" s="639"/>
      <c r="K29" s="639"/>
      <c r="L29" s="639"/>
      <c r="M29" s="640"/>
      <c r="N29" s="634"/>
      <c r="O29" s="634"/>
      <c r="P29" s="634"/>
      <c r="Q29" s="634"/>
      <c r="R29" s="76"/>
      <c r="S29" s="625"/>
      <c r="T29" s="625"/>
      <c r="U29" s="625"/>
      <c r="V29" s="625"/>
      <c r="W29" s="625"/>
      <c r="X29" s="149"/>
      <c r="Y29" s="150"/>
      <c r="Z29" s="674"/>
      <c r="AA29" s="674"/>
      <c r="AB29" s="674"/>
      <c r="AC29" s="674"/>
      <c r="AD29" s="151"/>
      <c r="AE29" s="152"/>
      <c r="AF29" s="625"/>
      <c r="AG29" s="625"/>
      <c r="AH29" s="625"/>
      <c r="AI29" s="625"/>
      <c r="AJ29" s="625"/>
      <c r="AK29" s="149"/>
      <c r="AL29" s="152"/>
      <c r="AM29" s="625"/>
      <c r="AN29" s="625"/>
      <c r="AO29" s="625"/>
      <c r="AP29" s="625"/>
      <c r="AQ29" s="149"/>
      <c r="AR29" s="152"/>
      <c r="AS29" s="625"/>
      <c r="AT29" s="625"/>
      <c r="AU29" s="625"/>
      <c r="AV29" s="625"/>
      <c r="AW29" s="625"/>
      <c r="AX29" s="149"/>
      <c r="AY29" s="152"/>
      <c r="AZ29" s="625"/>
      <c r="BA29" s="625"/>
      <c r="BB29" s="625"/>
      <c r="BC29" s="625"/>
      <c r="BD29" s="625"/>
      <c r="BE29" s="149"/>
      <c r="BF29" s="152"/>
      <c r="BG29" s="625"/>
      <c r="BH29" s="625"/>
      <c r="BI29" s="625"/>
      <c r="BJ29" s="625"/>
      <c r="BK29" s="149"/>
      <c r="BL29" s="153"/>
      <c r="BM29" s="683">
        <f>SUM(S29,Z29,AF29,AM29,AS29,AZ29,BG29)</f>
        <v>0</v>
      </c>
      <c r="BN29" s="683"/>
      <c r="BO29" s="683"/>
      <c r="BP29" s="683"/>
      <c r="BQ29" s="683"/>
      <c r="BR29" s="683"/>
      <c r="BS29" s="683"/>
      <c r="BT29" s="77"/>
      <c r="BU29" s="72"/>
      <c r="BV29" s="72"/>
      <c r="BW29" s="64"/>
    </row>
    <row r="30" spans="3:75" ht="51" customHeight="1">
      <c r="C30" s="642" t="s">
        <v>323</v>
      </c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08">
        <v>4205</v>
      </c>
      <c r="O30" s="608"/>
      <c r="P30" s="608"/>
      <c r="Q30" s="608"/>
      <c r="R30" s="69"/>
      <c r="S30" s="622"/>
      <c r="T30" s="622"/>
      <c r="U30" s="622"/>
      <c r="V30" s="622"/>
      <c r="W30" s="622"/>
      <c r="X30" s="134"/>
      <c r="Y30" s="135"/>
      <c r="Z30" s="622"/>
      <c r="AA30" s="622"/>
      <c r="AB30" s="622"/>
      <c r="AC30" s="622"/>
      <c r="AD30" s="134"/>
      <c r="AE30" s="135"/>
      <c r="AF30" s="622"/>
      <c r="AG30" s="622"/>
      <c r="AH30" s="622"/>
      <c r="AI30" s="622"/>
      <c r="AJ30" s="622"/>
      <c r="AK30" s="134"/>
      <c r="AL30" s="135"/>
      <c r="AM30" s="622"/>
      <c r="AN30" s="622"/>
      <c r="AO30" s="622"/>
      <c r="AP30" s="622"/>
      <c r="AQ30" s="134"/>
      <c r="AR30" s="135"/>
      <c r="AS30" s="622"/>
      <c r="AT30" s="622"/>
      <c r="AU30" s="622"/>
      <c r="AV30" s="622"/>
      <c r="AW30" s="622"/>
      <c r="AX30" s="134"/>
      <c r="AY30" s="135"/>
      <c r="AZ30" s="622"/>
      <c r="BA30" s="622"/>
      <c r="BB30" s="622"/>
      <c r="BC30" s="622"/>
      <c r="BD30" s="622"/>
      <c r="BE30" s="134"/>
      <c r="BF30" s="135"/>
      <c r="BG30" s="622"/>
      <c r="BH30" s="622"/>
      <c r="BI30" s="622"/>
      <c r="BJ30" s="622"/>
      <c r="BK30" s="134"/>
      <c r="BL30" s="136"/>
      <c r="BM30" s="623">
        <f>SUM(S30,Z30,AF30,AM30,AS30,AZ30,BG30)</f>
        <v>0</v>
      </c>
      <c r="BN30" s="623"/>
      <c r="BO30" s="623"/>
      <c r="BP30" s="623"/>
      <c r="BQ30" s="623"/>
      <c r="BR30" s="623"/>
      <c r="BS30" s="623"/>
      <c r="BT30" s="71"/>
      <c r="BU30" s="72"/>
      <c r="BV30" s="72"/>
      <c r="BW30" s="64"/>
    </row>
    <row r="31" spans="3:75" ht="12.75" customHeight="1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80"/>
      <c r="BV31" s="80"/>
      <c r="BW31" s="64"/>
    </row>
    <row r="32" spans="3:75" ht="12.75" customHeight="1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80"/>
      <c r="BV32" s="80"/>
      <c r="BW32" s="64"/>
    </row>
    <row r="33" spans="3:75" ht="12.7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80"/>
      <c r="BV33" s="80"/>
      <c r="BW33" s="64"/>
    </row>
    <row r="34" spans="3:75" ht="12.7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80"/>
      <c r="BV34" s="80"/>
      <c r="BW34" s="64"/>
    </row>
    <row r="35" spans="3:75" ht="12.75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80"/>
      <c r="BV35" s="80"/>
      <c r="BW35" s="64"/>
    </row>
    <row r="36" spans="3:75" s="5" customFormat="1" ht="12.75" customHeight="1">
      <c r="C36" s="607">
        <v>1</v>
      </c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8">
        <v>2</v>
      </c>
      <c r="O36" s="608"/>
      <c r="P36" s="608"/>
      <c r="Q36" s="608"/>
      <c r="R36" s="608">
        <v>3</v>
      </c>
      <c r="S36" s="608"/>
      <c r="T36" s="608"/>
      <c r="U36" s="608"/>
      <c r="V36" s="608"/>
      <c r="W36" s="608"/>
      <c r="X36" s="608"/>
      <c r="Y36" s="608">
        <v>4</v>
      </c>
      <c r="Z36" s="608"/>
      <c r="AA36" s="608"/>
      <c r="AB36" s="608"/>
      <c r="AC36" s="608"/>
      <c r="AD36" s="608"/>
      <c r="AE36" s="608">
        <v>5</v>
      </c>
      <c r="AF36" s="608"/>
      <c r="AG36" s="608"/>
      <c r="AH36" s="608"/>
      <c r="AI36" s="608"/>
      <c r="AJ36" s="608"/>
      <c r="AK36" s="608"/>
      <c r="AL36" s="608">
        <v>6</v>
      </c>
      <c r="AM36" s="608"/>
      <c r="AN36" s="608"/>
      <c r="AO36" s="608"/>
      <c r="AP36" s="608"/>
      <c r="AQ36" s="608"/>
      <c r="AR36" s="608">
        <v>7</v>
      </c>
      <c r="AS36" s="608"/>
      <c r="AT36" s="608"/>
      <c r="AU36" s="608"/>
      <c r="AV36" s="608"/>
      <c r="AW36" s="608"/>
      <c r="AX36" s="608"/>
      <c r="AY36" s="608">
        <v>8</v>
      </c>
      <c r="AZ36" s="608"/>
      <c r="BA36" s="608"/>
      <c r="BB36" s="608"/>
      <c r="BC36" s="608"/>
      <c r="BD36" s="608"/>
      <c r="BE36" s="608"/>
      <c r="BF36" s="608">
        <v>9</v>
      </c>
      <c r="BG36" s="608"/>
      <c r="BH36" s="608"/>
      <c r="BI36" s="608"/>
      <c r="BJ36" s="608"/>
      <c r="BK36" s="608"/>
      <c r="BL36" s="608">
        <v>10</v>
      </c>
      <c r="BM36" s="608"/>
      <c r="BN36" s="608"/>
      <c r="BO36" s="608"/>
      <c r="BP36" s="608"/>
      <c r="BQ36" s="608"/>
      <c r="BR36" s="608"/>
      <c r="BS36" s="608"/>
      <c r="BT36" s="608"/>
      <c r="BU36" s="66"/>
      <c r="BV36" s="66"/>
      <c r="BW36" s="64"/>
    </row>
    <row r="37" spans="3:75" ht="27" customHeight="1">
      <c r="C37" s="643" t="s">
        <v>324</v>
      </c>
      <c r="D37" s="644"/>
      <c r="E37" s="644"/>
      <c r="F37" s="644"/>
      <c r="G37" s="644"/>
      <c r="H37" s="644"/>
      <c r="I37" s="644"/>
      <c r="J37" s="644"/>
      <c r="K37" s="644"/>
      <c r="L37" s="644"/>
      <c r="M37" s="645"/>
      <c r="N37" s="608">
        <v>4210</v>
      </c>
      <c r="O37" s="608"/>
      <c r="P37" s="608"/>
      <c r="Q37" s="608"/>
      <c r="R37" s="69"/>
      <c r="S37" s="622"/>
      <c r="T37" s="622"/>
      <c r="U37" s="622"/>
      <c r="V37" s="622"/>
      <c r="W37" s="622"/>
      <c r="X37" s="134"/>
      <c r="Y37" s="135"/>
      <c r="Z37" s="622"/>
      <c r="AA37" s="622"/>
      <c r="AB37" s="622"/>
      <c r="AC37" s="622"/>
      <c r="AD37" s="134"/>
      <c r="AE37" s="135"/>
      <c r="AF37" s="622"/>
      <c r="AG37" s="622"/>
      <c r="AH37" s="622"/>
      <c r="AI37" s="622"/>
      <c r="AJ37" s="622"/>
      <c r="AK37" s="134"/>
      <c r="AL37" s="135"/>
      <c r="AM37" s="622"/>
      <c r="AN37" s="622"/>
      <c r="AO37" s="622"/>
      <c r="AP37" s="622"/>
      <c r="AQ37" s="134"/>
      <c r="AR37" s="135"/>
      <c r="AS37" s="622"/>
      <c r="AT37" s="622"/>
      <c r="AU37" s="622"/>
      <c r="AV37" s="622"/>
      <c r="AW37" s="622"/>
      <c r="AX37" s="134"/>
      <c r="AY37" s="135"/>
      <c r="AZ37" s="622"/>
      <c r="BA37" s="622"/>
      <c r="BB37" s="622"/>
      <c r="BC37" s="622"/>
      <c r="BD37" s="622"/>
      <c r="BE37" s="134"/>
      <c r="BF37" s="135"/>
      <c r="BG37" s="622"/>
      <c r="BH37" s="622"/>
      <c r="BI37" s="622"/>
      <c r="BJ37" s="622"/>
      <c r="BK37" s="134"/>
      <c r="BL37" s="136"/>
      <c r="BM37" s="623">
        <f>SUM(S37,Z37,AF37,AM37,AS37,AZ37,BG37)</f>
        <v>0</v>
      </c>
      <c r="BN37" s="623"/>
      <c r="BO37" s="623"/>
      <c r="BP37" s="623"/>
      <c r="BQ37" s="623"/>
      <c r="BR37" s="623"/>
      <c r="BS37" s="623"/>
      <c r="BT37" s="137"/>
      <c r="BU37" s="72"/>
      <c r="BV37" s="72"/>
      <c r="BW37" s="64"/>
    </row>
    <row r="38" spans="3:75" ht="67.5" customHeight="1">
      <c r="C38" s="643" t="s">
        <v>325</v>
      </c>
      <c r="D38" s="644"/>
      <c r="E38" s="644"/>
      <c r="F38" s="644"/>
      <c r="G38" s="644"/>
      <c r="H38" s="644"/>
      <c r="I38" s="644"/>
      <c r="J38" s="644"/>
      <c r="K38" s="644"/>
      <c r="L38" s="644"/>
      <c r="M38" s="645"/>
      <c r="N38" s="608" t="s">
        <v>326</v>
      </c>
      <c r="O38" s="608"/>
      <c r="P38" s="608"/>
      <c r="Q38" s="608"/>
      <c r="R38" s="69"/>
      <c r="S38" s="622"/>
      <c r="T38" s="622"/>
      <c r="U38" s="622"/>
      <c r="V38" s="622"/>
      <c r="W38" s="622"/>
      <c r="X38" s="134"/>
      <c r="Y38" s="135"/>
      <c r="Z38" s="622"/>
      <c r="AA38" s="622"/>
      <c r="AB38" s="622"/>
      <c r="AC38" s="622"/>
      <c r="AD38" s="134"/>
      <c r="AE38" s="135"/>
      <c r="AF38" s="622"/>
      <c r="AG38" s="622"/>
      <c r="AH38" s="622"/>
      <c r="AI38" s="622"/>
      <c r="AJ38" s="622"/>
      <c r="AK38" s="134"/>
      <c r="AL38" s="135"/>
      <c r="AM38" s="622"/>
      <c r="AN38" s="622"/>
      <c r="AO38" s="622"/>
      <c r="AP38" s="622"/>
      <c r="AQ38" s="134"/>
      <c r="AR38" s="135"/>
      <c r="AS38" s="622"/>
      <c r="AT38" s="622"/>
      <c r="AU38" s="622"/>
      <c r="AV38" s="622"/>
      <c r="AW38" s="622"/>
      <c r="AX38" s="134"/>
      <c r="AY38" s="135"/>
      <c r="AZ38" s="622"/>
      <c r="BA38" s="622"/>
      <c r="BB38" s="622"/>
      <c r="BC38" s="622"/>
      <c r="BD38" s="622"/>
      <c r="BE38" s="134"/>
      <c r="BF38" s="135"/>
      <c r="BG38" s="622"/>
      <c r="BH38" s="622"/>
      <c r="BI38" s="622"/>
      <c r="BJ38" s="622"/>
      <c r="BK38" s="134"/>
      <c r="BL38" s="136"/>
      <c r="BM38" s="623">
        <f>SUM(S38,Z38,AF38,AM38,AS38,AZ38,BG38)</f>
        <v>0</v>
      </c>
      <c r="BN38" s="623"/>
      <c r="BO38" s="623"/>
      <c r="BP38" s="623"/>
      <c r="BQ38" s="623"/>
      <c r="BR38" s="623"/>
      <c r="BS38" s="623"/>
      <c r="BT38" s="137"/>
      <c r="BU38" s="72"/>
      <c r="BV38" s="72"/>
      <c r="BW38" s="64"/>
    </row>
    <row r="39" spans="3:75" ht="69" customHeight="1">
      <c r="C39" s="643" t="s">
        <v>327</v>
      </c>
      <c r="D39" s="644"/>
      <c r="E39" s="644"/>
      <c r="F39" s="644"/>
      <c r="G39" s="644"/>
      <c r="H39" s="644"/>
      <c r="I39" s="644"/>
      <c r="J39" s="644"/>
      <c r="K39" s="644"/>
      <c r="L39" s="644"/>
      <c r="M39" s="645"/>
      <c r="N39" s="608" t="s">
        <v>328</v>
      </c>
      <c r="O39" s="608"/>
      <c r="P39" s="608"/>
      <c r="Q39" s="608"/>
      <c r="R39" s="69"/>
      <c r="S39" s="622"/>
      <c r="T39" s="622"/>
      <c r="U39" s="622"/>
      <c r="V39" s="622"/>
      <c r="W39" s="622"/>
      <c r="X39" s="134"/>
      <c r="Y39" s="135"/>
      <c r="Z39" s="622"/>
      <c r="AA39" s="622"/>
      <c r="AB39" s="622"/>
      <c r="AC39" s="622"/>
      <c r="AD39" s="134"/>
      <c r="AE39" s="135"/>
      <c r="AF39" s="622"/>
      <c r="AG39" s="622"/>
      <c r="AH39" s="622"/>
      <c r="AI39" s="622"/>
      <c r="AJ39" s="622"/>
      <c r="AK39" s="134"/>
      <c r="AL39" s="135"/>
      <c r="AM39" s="622"/>
      <c r="AN39" s="622"/>
      <c r="AO39" s="622"/>
      <c r="AP39" s="622"/>
      <c r="AQ39" s="134"/>
      <c r="AR39" s="135"/>
      <c r="AS39" s="622"/>
      <c r="AT39" s="622"/>
      <c r="AU39" s="622"/>
      <c r="AV39" s="622"/>
      <c r="AW39" s="622"/>
      <c r="AX39" s="134"/>
      <c r="AY39" s="135"/>
      <c r="AZ39" s="622"/>
      <c r="BA39" s="622"/>
      <c r="BB39" s="622"/>
      <c r="BC39" s="622"/>
      <c r="BD39" s="622"/>
      <c r="BE39" s="134"/>
      <c r="BF39" s="135"/>
      <c r="BG39" s="622"/>
      <c r="BH39" s="622"/>
      <c r="BI39" s="622"/>
      <c r="BJ39" s="622"/>
      <c r="BK39" s="134"/>
      <c r="BL39" s="136"/>
      <c r="BM39" s="623">
        <f>SUM(S39,Z39,AF39,AM39,AS39,AZ39,BG39)</f>
        <v>0</v>
      </c>
      <c r="BN39" s="623"/>
      <c r="BO39" s="623"/>
      <c r="BP39" s="623"/>
      <c r="BQ39" s="623"/>
      <c r="BR39" s="623"/>
      <c r="BS39" s="623"/>
      <c r="BT39" s="137"/>
      <c r="BU39" s="72"/>
      <c r="BV39" s="72"/>
      <c r="BW39" s="64"/>
    </row>
    <row r="40" spans="3:75" ht="55.5" customHeight="1">
      <c r="C40" s="643" t="s">
        <v>329</v>
      </c>
      <c r="D40" s="644"/>
      <c r="E40" s="644"/>
      <c r="F40" s="644"/>
      <c r="G40" s="644"/>
      <c r="H40" s="644"/>
      <c r="I40" s="644"/>
      <c r="J40" s="644"/>
      <c r="K40" s="644"/>
      <c r="L40" s="644"/>
      <c r="M40" s="645"/>
      <c r="N40" s="608" t="s">
        <v>330</v>
      </c>
      <c r="O40" s="608"/>
      <c r="P40" s="608"/>
      <c r="Q40" s="608"/>
      <c r="R40" s="69"/>
      <c r="S40" s="622"/>
      <c r="T40" s="622"/>
      <c r="U40" s="622"/>
      <c r="V40" s="622"/>
      <c r="W40" s="622"/>
      <c r="X40" s="134"/>
      <c r="Y40" s="135"/>
      <c r="Z40" s="622"/>
      <c r="AA40" s="622"/>
      <c r="AB40" s="622"/>
      <c r="AC40" s="622"/>
      <c r="AD40" s="134"/>
      <c r="AE40" s="135"/>
      <c r="AF40" s="622"/>
      <c r="AG40" s="622"/>
      <c r="AH40" s="622"/>
      <c r="AI40" s="622"/>
      <c r="AJ40" s="622"/>
      <c r="AK40" s="134"/>
      <c r="AL40" s="135"/>
      <c r="AM40" s="622"/>
      <c r="AN40" s="622"/>
      <c r="AO40" s="622"/>
      <c r="AP40" s="622"/>
      <c r="AQ40" s="134"/>
      <c r="AR40" s="135"/>
      <c r="AS40" s="622"/>
      <c r="AT40" s="622"/>
      <c r="AU40" s="622"/>
      <c r="AV40" s="622"/>
      <c r="AW40" s="622"/>
      <c r="AX40" s="134"/>
      <c r="AY40" s="135"/>
      <c r="AZ40" s="622"/>
      <c r="BA40" s="622"/>
      <c r="BB40" s="622"/>
      <c r="BC40" s="622"/>
      <c r="BD40" s="622"/>
      <c r="BE40" s="134"/>
      <c r="BF40" s="135"/>
      <c r="BG40" s="622"/>
      <c r="BH40" s="622"/>
      <c r="BI40" s="622"/>
      <c r="BJ40" s="622"/>
      <c r="BK40" s="134"/>
      <c r="BL40" s="136"/>
      <c r="BM40" s="623">
        <f>SUM(S40,Z40,AF40,AM40,AS40,AZ40,BG40)</f>
        <v>0</v>
      </c>
      <c r="BN40" s="623"/>
      <c r="BO40" s="623"/>
      <c r="BP40" s="623"/>
      <c r="BQ40" s="623"/>
      <c r="BR40" s="623"/>
      <c r="BS40" s="623"/>
      <c r="BT40" s="137"/>
      <c r="BU40" s="72"/>
      <c r="BV40" s="72"/>
      <c r="BW40" s="64"/>
    </row>
    <row r="41" spans="3:75" s="82" customFormat="1" ht="13.5" customHeight="1">
      <c r="C41" s="654" t="s">
        <v>331</v>
      </c>
      <c r="D41" s="655"/>
      <c r="E41" s="655"/>
      <c r="F41" s="655"/>
      <c r="G41" s="655"/>
      <c r="H41" s="655"/>
      <c r="I41" s="655"/>
      <c r="J41" s="655"/>
      <c r="K41" s="655"/>
      <c r="L41" s="655"/>
      <c r="M41" s="656"/>
      <c r="N41" s="630">
        <v>4240</v>
      </c>
      <c r="O41" s="631"/>
      <c r="P41" s="631"/>
      <c r="Q41" s="632"/>
      <c r="R41" s="73"/>
      <c r="S41" s="143"/>
      <c r="T41" s="143"/>
      <c r="U41" s="143"/>
      <c r="V41" s="143"/>
      <c r="W41" s="143"/>
      <c r="X41" s="144"/>
      <c r="Y41" s="148"/>
      <c r="Z41" s="143"/>
      <c r="AA41" s="143"/>
      <c r="AB41" s="143"/>
      <c r="AC41" s="143"/>
      <c r="AD41" s="144"/>
      <c r="AE41" s="148"/>
      <c r="AF41" s="143"/>
      <c r="AG41" s="143"/>
      <c r="AH41" s="143"/>
      <c r="AI41" s="143"/>
      <c r="AJ41" s="143"/>
      <c r="AK41" s="144"/>
      <c r="AL41" s="148"/>
      <c r="AM41" s="143"/>
      <c r="AN41" s="143"/>
      <c r="AO41" s="143"/>
      <c r="AP41" s="143"/>
      <c r="AQ41" s="144"/>
      <c r="AR41" s="148"/>
      <c r="AS41" s="143"/>
      <c r="AT41" s="143"/>
      <c r="AU41" s="143"/>
      <c r="AV41" s="143"/>
      <c r="AW41" s="143"/>
      <c r="AX41" s="144"/>
      <c r="AY41" s="148"/>
      <c r="AZ41" s="143"/>
      <c r="BA41" s="143"/>
      <c r="BB41" s="143"/>
      <c r="BC41" s="143"/>
      <c r="BD41" s="143"/>
      <c r="BE41" s="144"/>
      <c r="BF41" s="148"/>
      <c r="BG41" s="143"/>
      <c r="BH41" s="143"/>
      <c r="BI41" s="143"/>
      <c r="BJ41" s="143"/>
      <c r="BK41" s="144"/>
      <c r="BL41" s="140"/>
      <c r="BM41" s="682"/>
      <c r="BN41" s="682"/>
      <c r="BO41" s="682"/>
      <c r="BP41" s="682"/>
      <c r="BQ41" s="682"/>
      <c r="BR41" s="682"/>
      <c r="BS41" s="682"/>
      <c r="BT41" s="154"/>
      <c r="BU41" s="72"/>
      <c r="BV41" s="72"/>
      <c r="BW41" s="81"/>
    </row>
    <row r="42" spans="3:75" s="82" customFormat="1" ht="17.25" customHeight="1">
      <c r="C42" s="638" t="s">
        <v>332</v>
      </c>
      <c r="D42" s="639"/>
      <c r="E42" s="639"/>
      <c r="F42" s="639"/>
      <c r="G42" s="639"/>
      <c r="H42" s="639"/>
      <c r="I42" s="639"/>
      <c r="J42" s="639"/>
      <c r="K42" s="639"/>
      <c r="L42" s="639"/>
      <c r="M42" s="640"/>
      <c r="N42" s="633"/>
      <c r="O42" s="634"/>
      <c r="P42" s="634"/>
      <c r="Q42" s="635"/>
      <c r="R42" s="76"/>
      <c r="S42" s="615"/>
      <c r="T42" s="615"/>
      <c r="U42" s="615"/>
      <c r="V42" s="615"/>
      <c r="W42" s="615"/>
      <c r="X42" s="155"/>
      <c r="Y42" s="156"/>
      <c r="Z42" s="615"/>
      <c r="AA42" s="615"/>
      <c r="AB42" s="615"/>
      <c r="AC42" s="615"/>
      <c r="AD42" s="155"/>
      <c r="AE42" s="156"/>
      <c r="AF42" s="615"/>
      <c r="AG42" s="615"/>
      <c r="AH42" s="615"/>
      <c r="AI42" s="615"/>
      <c r="AJ42" s="615"/>
      <c r="AK42" s="155"/>
      <c r="AL42" s="156"/>
      <c r="AM42" s="615"/>
      <c r="AN42" s="615"/>
      <c r="AO42" s="615"/>
      <c r="AP42" s="615"/>
      <c r="AQ42" s="155"/>
      <c r="AR42" s="156"/>
      <c r="AS42" s="615"/>
      <c r="AT42" s="615"/>
      <c r="AU42" s="615"/>
      <c r="AV42" s="615"/>
      <c r="AW42" s="615"/>
      <c r="AX42" s="155"/>
      <c r="AY42" s="156"/>
      <c r="AZ42" s="615"/>
      <c r="BA42" s="615"/>
      <c r="BB42" s="615"/>
      <c r="BC42" s="615"/>
      <c r="BD42" s="615"/>
      <c r="BE42" s="155"/>
      <c r="BF42" s="156"/>
      <c r="BG42" s="615"/>
      <c r="BH42" s="615"/>
      <c r="BI42" s="615"/>
      <c r="BJ42" s="615"/>
      <c r="BK42" s="155"/>
      <c r="BL42" s="153"/>
      <c r="BM42" s="683">
        <f>SUM(S42,Z42,AF42,AM42,AS42,AZ42,BG42)</f>
        <v>0</v>
      </c>
      <c r="BN42" s="683"/>
      <c r="BO42" s="683"/>
      <c r="BP42" s="683"/>
      <c r="BQ42" s="683"/>
      <c r="BR42" s="683"/>
      <c r="BS42" s="683"/>
      <c r="BT42" s="157"/>
      <c r="BU42" s="72"/>
      <c r="BV42" s="72"/>
      <c r="BW42" s="81"/>
    </row>
    <row r="43" spans="3:75" ht="39" customHeight="1">
      <c r="C43" s="659" t="s">
        <v>333</v>
      </c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08">
        <v>4245</v>
      </c>
      <c r="O43" s="608"/>
      <c r="P43" s="608"/>
      <c r="Q43" s="608"/>
      <c r="R43" s="69"/>
      <c r="S43" s="622"/>
      <c r="T43" s="622"/>
      <c r="U43" s="622"/>
      <c r="V43" s="622"/>
      <c r="W43" s="622"/>
      <c r="X43" s="134"/>
      <c r="Y43" s="135"/>
      <c r="Z43" s="622"/>
      <c r="AA43" s="622"/>
      <c r="AB43" s="622"/>
      <c r="AC43" s="622"/>
      <c r="AD43" s="134"/>
      <c r="AE43" s="135"/>
      <c r="AF43" s="622"/>
      <c r="AG43" s="622"/>
      <c r="AH43" s="622"/>
      <c r="AI43" s="622"/>
      <c r="AJ43" s="622"/>
      <c r="AK43" s="134"/>
      <c r="AL43" s="135"/>
      <c r="AM43" s="622"/>
      <c r="AN43" s="622"/>
      <c r="AO43" s="622"/>
      <c r="AP43" s="622"/>
      <c r="AQ43" s="134"/>
      <c r="AR43" s="135"/>
      <c r="AS43" s="622"/>
      <c r="AT43" s="622"/>
      <c r="AU43" s="622"/>
      <c r="AV43" s="622"/>
      <c r="AW43" s="622"/>
      <c r="AX43" s="134"/>
      <c r="AY43" s="135"/>
      <c r="AZ43" s="622"/>
      <c r="BA43" s="622"/>
      <c r="BB43" s="622"/>
      <c r="BC43" s="622"/>
      <c r="BD43" s="622"/>
      <c r="BE43" s="134"/>
      <c r="BF43" s="135"/>
      <c r="BG43" s="622"/>
      <c r="BH43" s="622"/>
      <c r="BI43" s="622"/>
      <c r="BJ43" s="622"/>
      <c r="BK43" s="134"/>
      <c r="BL43" s="136"/>
      <c r="BM43" s="683">
        <f>SUM(S43,Z43,AF43,AM43,AS43,AZ43,BG43)</f>
        <v>0</v>
      </c>
      <c r="BN43" s="683"/>
      <c r="BO43" s="683"/>
      <c r="BP43" s="683"/>
      <c r="BQ43" s="683"/>
      <c r="BR43" s="683"/>
      <c r="BS43" s="683"/>
      <c r="BT43" s="137"/>
      <c r="BU43" s="72"/>
      <c r="BV43" s="72"/>
      <c r="BW43" s="64"/>
    </row>
    <row r="44" spans="3:75" ht="25.5" customHeight="1">
      <c r="C44" s="654" t="s">
        <v>334</v>
      </c>
      <c r="D44" s="655"/>
      <c r="E44" s="655"/>
      <c r="F44" s="655"/>
      <c r="G44" s="655"/>
      <c r="H44" s="655"/>
      <c r="I44" s="655"/>
      <c r="J44" s="655"/>
      <c r="K44" s="655"/>
      <c r="L44" s="655"/>
      <c r="M44" s="656"/>
      <c r="N44" s="630">
        <v>4260</v>
      </c>
      <c r="O44" s="631"/>
      <c r="P44" s="631"/>
      <c r="Q44" s="632"/>
      <c r="R44" s="75"/>
      <c r="S44" s="143"/>
      <c r="T44" s="143"/>
      <c r="U44" s="143"/>
      <c r="V44" s="143"/>
      <c r="W44" s="143"/>
      <c r="X44" s="144"/>
      <c r="Y44" s="148"/>
      <c r="Z44" s="143"/>
      <c r="AA44" s="143"/>
      <c r="AB44" s="143"/>
      <c r="AC44" s="143"/>
      <c r="AD44" s="144"/>
      <c r="AE44" s="148"/>
      <c r="AF44" s="143"/>
      <c r="AG44" s="143"/>
      <c r="AH44" s="143"/>
      <c r="AI44" s="143"/>
      <c r="AJ44" s="143"/>
      <c r="AK44" s="144"/>
      <c r="AL44" s="148"/>
      <c r="AM44" s="143"/>
      <c r="AN44" s="143"/>
      <c r="AO44" s="143"/>
      <c r="AP44" s="143"/>
      <c r="AQ44" s="144"/>
      <c r="AR44" s="148"/>
      <c r="AS44" s="143"/>
      <c r="AT44" s="143"/>
      <c r="AU44" s="143"/>
      <c r="AV44" s="143"/>
      <c r="AW44" s="143"/>
      <c r="AX44" s="144"/>
      <c r="AY44" s="148"/>
      <c r="AZ44" s="143"/>
      <c r="BA44" s="143"/>
      <c r="BB44" s="143"/>
      <c r="BC44" s="143"/>
      <c r="BD44" s="143"/>
      <c r="BE44" s="144"/>
      <c r="BF44" s="148"/>
      <c r="BG44" s="143"/>
      <c r="BH44" s="143"/>
      <c r="BI44" s="143"/>
      <c r="BJ44" s="143"/>
      <c r="BK44" s="144"/>
      <c r="BL44" s="140"/>
      <c r="BM44" s="142"/>
      <c r="BN44" s="142"/>
      <c r="BO44" s="142"/>
      <c r="BP44" s="142"/>
      <c r="BQ44" s="142"/>
      <c r="BR44" s="142"/>
      <c r="BS44" s="142"/>
      <c r="BT44" s="154"/>
      <c r="BU44" s="72"/>
      <c r="BV44" s="72"/>
      <c r="BW44" s="64"/>
    </row>
    <row r="45" spans="3:75" ht="25.5" customHeight="1">
      <c r="C45" s="638" t="s">
        <v>335</v>
      </c>
      <c r="D45" s="639"/>
      <c r="E45" s="639"/>
      <c r="F45" s="639"/>
      <c r="G45" s="639"/>
      <c r="H45" s="639"/>
      <c r="I45" s="639"/>
      <c r="J45" s="639"/>
      <c r="K45" s="639"/>
      <c r="L45" s="639"/>
      <c r="M45" s="640"/>
      <c r="N45" s="633"/>
      <c r="O45" s="634"/>
      <c r="P45" s="634"/>
      <c r="Q45" s="635"/>
      <c r="R45" s="76"/>
      <c r="S45" s="615"/>
      <c r="T45" s="615"/>
      <c r="U45" s="615"/>
      <c r="V45" s="615"/>
      <c r="W45" s="615"/>
      <c r="X45" s="155"/>
      <c r="Y45" s="156"/>
      <c r="Z45" s="615"/>
      <c r="AA45" s="615"/>
      <c r="AB45" s="615"/>
      <c r="AC45" s="615"/>
      <c r="AD45" s="155"/>
      <c r="AE45" s="156"/>
      <c r="AF45" s="615"/>
      <c r="AG45" s="615"/>
      <c r="AH45" s="615"/>
      <c r="AI45" s="615"/>
      <c r="AJ45" s="615"/>
      <c r="AK45" s="155"/>
      <c r="AL45" s="156"/>
      <c r="AM45" s="615"/>
      <c r="AN45" s="615"/>
      <c r="AO45" s="615"/>
      <c r="AP45" s="615"/>
      <c r="AQ45" s="155"/>
      <c r="AR45" s="156"/>
      <c r="AS45" s="615"/>
      <c r="AT45" s="615"/>
      <c r="AU45" s="615"/>
      <c r="AV45" s="615"/>
      <c r="AW45" s="615"/>
      <c r="AX45" s="155"/>
      <c r="AY45" s="156"/>
      <c r="AZ45" s="615"/>
      <c r="BA45" s="615"/>
      <c r="BB45" s="615"/>
      <c r="BC45" s="615"/>
      <c r="BD45" s="615"/>
      <c r="BE45" s="155"/>
      <c r="BF45" s="156"/>
      <c r="BG45" s="615"/>
      <c r="BH45" s="615"/>
      <c r="BI45" s="615"/>
      <c r="BJ45" s="615"/>
      <c r="BK45" s="155"/>
      <c r="BL45" s="153"/>
      <c r="BM45" s="683">
        <f aca="true" t="shared" si="1" ref="BM45:BM52">SUM(S45,Z45,AF45,AM45,AS45,AZ45,BG45)</f>
        <v>0</v>
      </c>
      <c r="BN45" s="683"/>
      <c r="BO45" s="683"/>
      <c r="BP45" s="683"/>
      <c r="BQ45" s="683"/>
      <c r="BR45" s="683"/>
      <c r="BS45" s="683"/>
      <c r="BT45" s="157"/>
      <c r="BU45" s="72"/>
      <c r="BV45" s="72"/>
      <c r="BW45" s="64"/>
    </row>
    <row r="46" spans="3:75" ht="39" customHeight="1">
      <c r="C46" s="641" t="s">
        <v>336</v>
      </c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08">
        <v>4265</v>
      </c>
      <c r="O46" s="608"/>
      <c r="P46" s="608"/>
      <c r="Q46" s="608"/>
      <c r="R46" s="69"/>
      <c r="S46" s="622"/>
      <c r="T46" s="622"/>
      <c r="U46" s="622"/>
      <c r="V46" s="622"/>
      <c r="W46" s="622"/>
      <c r="X46" s="134"/>
      <c r="Y46" s="135"/>
      <c r="Z46" s="622"/>
      <c r="AA46" s="622"/>
      <c r="AB46" s="622"/>
      <c r="AC46" s="622"/>
      <c r="AD46" s="134"/>
      <c r="AE46" s="135"/>
      <c r="AF46" s="622"/>
      <c r="AG46" s="622"/>
      <c r="AH46" s="622"/>
      <c r="AI46" s="622"/>
      <c r="AJ46" s="622"/>
      <c r="AK46" s="134"/>
      <c r="AL46" s="135"/>
      <c r="AM46" s="622"/>
      <c r="AN46" s="622"/>
      <c r="AO46" s="622"/>
      <c r="AP46" s="622"/>
      <c r="AQ46" s="134"/>
      <c r="AR46" s="135"/>
      <c r="AS46" s="622"/>
      <c r="AT46" s="622"/>
      <c r="AU46" s="622"/>
      <c r="AV46" s="622"/>
      <c r="AW46" s="622"/>
      <c r="AX46" s="134"/>
      <c r="AY46" s="135"/>
      <c r="AZ46" s="622"/>
      <c r="BA46" s="622"/>
      <c r="BB46" s="622"/>
      <c r="BC46" s="622"/>
      <c r="BD46" s="622"/>
      <c r="BE46" s="134"/>
      <c r="BF46" s="135"/>
      <c r="BG46" s="622"/>
      <c r="BH46" s="622"/>
      <c r="BI46" s="622"/>
      <c r="BJ46" s="622"/>
      <c r="BK46" s="134"/>
      <c r="BL46" s="136"/>
      <c r="BM46" s="683">
        <f t="shared" si="1"/>
        <v>0</v>
      </c>
      <c r="BN46" s="683"/>
      <c r="BO46" s="683"/>
      <c r="BP46" s="683"/>
      <c r="BQ46" s="683"/>
      <c r="BR46" s="683"/>
      <c r="BS46" s="683"/>
      <c r="BT46" s="137"/>
      <c r="BU46" s="72"/>
      <c r="BV46" s="72"/>
      <c r="BW46" s="64"/>
    </row>
    <row r="47" spans="3:75" ht="39" customHeight="1">
      <c r="C47" s="540" t="s">
        <v>337</v>
      </c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225">
        <v>4270</v>
      </c>
      <c r="O47" s="225"/>
      <c r="P47" s="225"/>
      <c r="Q47" s="225"/>
      <c r="R47" s="83"/>
      <c r="S47" s="442"/>
      <c r="T47" s="442"/>
      <c r="U47" s="442"/>
      <c r="V47" s="442"/>
      <c r="W47" s="442"/>
      <c r="X47" s="123"/>
      <c r="Y47" s="119"/>
      <c r="Z47" s="442"/>
      <c r="AA47" s="442"/>
      <c r="AB47" s="442"/>
      <c r="AC47" s="442"/>
      <c r="AD47" s="123"/>
      <c r="AE47" s="119"/>
      <c r="AF47" s="442"/>
      <c r="AG47" s="442"/>
      <c r="AH47" s="442"/>
      <c r="AI47" s="442"/>
      <c r="AJ47" s="442"/>
      <c r="AK47" s="123"/>
      <c r="AL47" s="119"/>
      <c r="AM47" s="442"/>
      <c r="AN47" s="442"/>
      <c r="AO47" s="442"/>
      <c r="AP47" s="442"/>
      <c r="AQ47" s="123"/>
      <c r="AR47" s="119"/>
      <c r="AS47" s="442"/>
      <c r="AT47" s="442"/>
      <c r="AU47" s="442"/>
      <c r="AV47" s="442"/>
      <c r="AW47" s="442"/>
      <c r="AX47" s="123"/>
      <c r="AY47" s="119"/>
      <c r="AZ47" s="442"/>
      <c r="BA47" s="442"/>
      <c r="BB47" s="442"/>
      <c r="BC47" s="442"/>
      <c r="BD47" s="442"/>
      <c r="BE47" s="123"/>
      <c r="BF47" s="119"/>
      <c r="BG47" s="442"/>
      <c r="BH47" s="442"/>
      <c r="BI47" s="442"/>
      <c r="BJ47" s="442"/>
      <c r="BK47" s="123"/>
      <c r="BL47" s="120"/>
      <c r="BM47" s="441">
        <f t="shared" si="1"/>
        <v>0</v>
      </c>
      <c r="BN47" s="441"/>
      <c r="BO47" s="441"/>
      <c r="BP47" s="441"/>
      <c r="BQ47" s="441"/>
      <c r="BR47" s="441"/>
      <c r="BS47" s="441"/>
      <c r="BT47" s="124"/>
      <c r="BU47" s="85"/>
      <c r="BV47" s="85"/>
      <c r="BW47" s="64"/>
    </row>
    <row r="48" spans="3:75" ht="27" customHeight="1">
      <c r="C48" s="540" t="s">
        <v>338</v>
      </c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225">
        <v>4275</v>
      </c>
      <c r="O48" s="225"/>
      <c r="P48" s="225"/>
      <c r="Q48" s="225"/>
      <c r="R48" s="83"/>
      <c r="S48" s="442"/>
      <c r="T48" s="442"/>
      <c r="U48" s="442"/>
      <c r="V48" s="442"/>
      <c r="W48" s="442"/>
      <c r="X48" s="123"/>
      <c r="Y48" s="119"/>
      <c r="Z48" s="442"/>
      <c r="AA48" s="442"/>
      <c r="AB48" s="442"/>
      <c r="AC48" s="442"/>
      <c r="AD48" s="123"/>
      <c r="AE48" s="119"/>
      <c r="AF48" s="442"/>
      <c r="AG48" s="442"/>
      <c r="AH48" s="442"/>
      <c r="AI48" s="442"/>
      <c r="AJ48" s="442"/>
      <c r="AK48" s="123"/>
      <c r="AL48" s="119"/>
      <c r="AM48" s="442"/>
      <c r="AN48" s="442"/>
      <c r="AO48" s="442"/>
      <c r="AP48" s="442"/>
      <c r="AQ48" s="123"/>
      <c r="AR48" s="119"/>
      <c r="AS48" s="442"/>
      <c r="AT48" s="442"/>
      <c r="AU48" s="442"/>
      <c r="AV48" s="442"/>
      <c r="AW48" s="442"/>
      <c r="AX48" s="123"/>
      <c r="AY48" s="119"/>
      <c r="AZ48" s="442"/>
      <c r="BA48" s="442"/>
      <c r="BB48" s="442"/>
      <c r="BC48" s="442"/>
      <c r="BD48" s="442"/>
      <c r="BE48" s="123"/>
      <c r="BF48" s="119"/>
      <c r="BG48" s="442"/>
      <c r="BH48" s="442"/>
      <c r="BI48" s="442"/>
      <c r="BJ48" s="442"/>
      <c r="BK48" s="123"/>
      <c r="BL48" s="120"/>
      <c r="BM48" s="441">
        <f t="shared" si="1"/>
        <v>0</v>
      </c>
      <c r="BN48" s="441"/>
      <c r="BO48" s="441"/>
      <c r="BP48" s="441"/>
      <c r="BQ48" s="441"/>
      <c r="BR48" s="441"/>
      <c r="BS48" s="441"/>
      <c r="BT48" s="124"/>
      <c r="BU48" s="85"/>
      <c r="BV48" s="85"/>
      <c r="BW48" s="64"/>
    </row>
    <row r="49" spans="3:75" ht="39" customHeight="1">
      <c r="C49" s="540" t="s">
        <v>339</v>
      </c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225" t="s">
        <v>340</v>
      </c>
      <c r="O49" s="225"/>
      <c r="P49" s="225"/>
      <c r="Q49" s="225"/>
      <c r="R49" s="83"/>
      <c r="S49" s="442"/>
      <c r="T49" s="442"/>
      <c r="U49" s="442"/>
      <c r="V49" s="442"/>
      <c r="W49" s="442"/>
      <c r="X49" s="123"/>
      <c r="Y49" s="119"/>
      <c r="Z49" s="442"/>
      <c r="AA49" s="442"/>
      <c r="AB49" s="442"/>
      <c r="AC49" s="442"/>
      <c r="AD49" s="123"/>
      <c r="AE49" s="119"/>
      <c r="AF49" s="442"/>
      <c r="AG49" s="442"/>
      <c r="AH49" s="442"/>
      <c r="AI49" s="442"/>
      <c r="AJ49" s="442"/>
      <c r="AK49" s="123"/>
      <c r="AL49" s="119"/>
      <c r="AM49" s="442"/>
      <c r="AN49" s="442"/>
      <c r="AO49" s="442"/>
      <c r="AP49" s="442"/>
      <c r="AQ49" s="123"/>
      <c r="AR49" s="119"/>
      <c r="AS49" s="442"/>
      <c r="AT49" s="442"/>
      <c r="AU49" s="442"/>
      <c r="AV49" s="442"/>
      <c r="AW49" s="442"/>
      <c r="AX49" s="123"/>
      <c r="AY49" s="119"/>
      <c r="AZ49" s="442"/>
      <c r="BA49" s="442"/>
      <c r="BB49" s="442"/>
      <c r="BC49" s="442"/>
      <c r="BD49" s="442"/>
      <c r="BE49" s="123"/>
      <c r="BF49" s="119"/>
      <c r="BG49" s="442"/>
      <c r="BH49" s="442"/>
      <c r="BI49" s="442"/>
      <c r="BJ49" s="442"/>
      <c r="BK49" s="123"/>
      <c r="BL49" s="120"/>
      <c r="BM49" s="441">
        <f t="shared" si="1"/>
        <v>0</v>
      </c>
      <c r="BN49" s="441"/>
      <c r="BO49" s="441"/>
      <c r="BP49" s="441"/>
      <c r="BQ49" s="441"/>
      <c r="BR49" s="441"/>
      <c r="BS49" s="441"/>
      <c r="BT49" s="124"/>
      <c r="BU49" s="85"/>
      <c r="BV49" s="85"/>
      <c r="BW49" s="64"/>
    </row>
    <row r="50" spans="3:75" ht="27" customHeight="1">
      <c r="C50" s="540" t="s">
        <v>341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225">
        <v>4290</v>
      </c>
      <c r="O50" s="225"/>
      <c r="P50" s="225"/>
      <c r="Q50" s="225"/>
      <c r="R50" s="83"/>
      <c r="S50" s="442"/>
      <c r="T50" s="442"/>
      <c r="U50" s="442"/>
      <c r="V50" s="442"/>
      <c r="W50" s="442"/>
      <c r="X50" s="123"/>
      <c r="Y50" s="119"/>
      <c r="Z50" s="442"/>
      <c r="AA50" s="442"/>
      <c r="AB50" s="442"/>
      <c r="AC50" s="442"/>
      <c r="AD50" s="123"/>
      <c r="AE50" s="119"/>
      <c r="AF50" s="442"/>
      <c r="AG50" s="442"/>
      <c r="AH50" s="442"/>
      <c r="AI50" s="442"/>
      <c r="AJ50" s="442"/>
      <c r="AK50" s="123"/>
      <c r="AL50" s="119"/>
      <c r="AM50" s="442"/>
      <c r="AN50" s="442"/>
      <c r="AO50" s="442"/>
      <c r="AP50" s="442"/>
      <c r="AQ50" s="123"/>
      <c r="AR50" s="119"/>
      <c r="AS50" s="442"/>
      <c r="AT50" s="442"/>
      <c r="AU50" s="442"/>
      <c r="AV50" s="442"/>
      <c r="AW50" s="442"/>
      <c r="AX50" s="123"/>
      <c r="AY50" s="119"/>
      <c r="AZ50" s="442"/>
      <c r="BA50" s="442"/>
      <c r="BB50" s="442"/>
      <c r="BC50" s="442"/>
      <c r="BD50" s="442"/>
      <c r="BE50" s="123"/>
      <c r="BF50" s="119"/>
      <c r="BG50" s="442"/>
      <c r="BH50" s="442"/>
      <c r="BI50" s="442"/>
      <c r="BJ50" s="442"/>
      <c r="BK50" s="123"/>
      <c r="BL50" s="120"/>
      <c r="BM50" s="441">
        <f t="shared" si="1"/>
        <v>0</v>
      </c>
      <c r="BN50" s="441"/>
      <c r="BO50" s="441"/>
      <c r="BP50" s="441"/>
      <c r="BQ50" s="441"/>
      <c r="BR50" s="441"/>
      <c r="BS50" s="441"/>
      <c r="BT50" s="124"/>
      <c r="BU50" s="85"/>
      <c r="BV50" s="85"/>
      <c r="BW50" s="64"/>
    </row>
    <row r="51" spans="3:75" ht="27" customHeight="1">
      <c r="C51" s="540" t="s">
        <v>341</v>
      </c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225">
        <v>4291</v>
      </c>
      <c r="O51" s="225"/>
      <c r="P51" s="225"/>
      <c r="Q51" s="225"/>
      <c r="R51" s="83"/>
      <c r="S51" s="442"/>
      <c r="T51" s="442"/>
      <c r="U51" s="442"/>
      <c r="V51" s="442"/>
      <c r="W51" s="442"/>
      <c r="X51" s="123"/>
      <c r="Y51" s="119"/>
      <c r="Z51" s="442"/>
      <c r="AA51" s="442"/>
      <c r="AB51" s="442"/>
      <c r="AC51" s="442"/>
      <c r="AD51" s="123"/>
      <c r="AE51" s="119"/>
      <c r="AF51" s="442"/>
      <c r="AG51" s="442"/>
      <c r="AH51" s="442"/>
      <c r="AI51" s="442"/>
      <c r="AJ51" s="442"/>
      <c r="AK51" s="123"/>
      <c r="AL51" s="119"/>
      <c r="AM51" s="442"/>
      <c r="AN51" s="442"/>
      <c r="AO51" s="442"/>
      <c r="AP51" s="442"/>
      <c r="AQ51" s="123"/>
      <c r="AR51" s="119"/>
      <c r="AS51" s="442"/>
      <c r="AT51" s="442"/>
      <c r="AU51" s="442"/>
      <c r="AV51" s="442"/>
      <c r="AW51" s="442"/>
      <c r="AX51" s="123"/>
      <c r="AY51" s="119"/>
      <c r="AZ51" s="442"/>
      <c r="BA51" s="442"/>
      <c r="BB51" s="442"/>
      <c r="BC51" s="442"/>
      <c r="BD51" s="442"/>
      <c r="BE51" s="123"/>
      <c r="BF51" s="119"/>
      <c r="BG51" s="442"/>
      <c r="BH51" s="442"/>
      <c r="BI51" s="442"/>
      <c r="BJ51" s="442"/>
      <c r="BK51" s="123"/>
      <c r="BL51" s="120"/>
      <c r="BM51" s="441">
        <f t="shared" si="1"/>
        <v>0</v>
      </c>
      <c r="BN51" s="441"/>
      <c r="BO51" s="441"/>
      <c r="BP51" s="441"/>
      <c r="BQ51" s="441"/>
      <c r="BR51" s="441"/>
      <c r="BS51" s="441"/>
      <c r="BT51" s="124"/>
      <c r="BU51" s="85"/>
      <c r="BV51" s="85"/>
      <c r="BW51" s="64"/>
    </row>
    <row r="52" spans="3:75" ht="27" customHeight="1">
      <c r="C52" s="586" t="s">
        <v>342</v>
      </c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257">
        <v>4295</v>
      </c>
      <c r="O52" s="257"/>
      <c r="P52" s="257"/>
      <c r="Q52" s="257"/>
      <c r="R52" s="84"/>
      <c r="S52" s="441">
        <f>SUM(S21:W27,S29:W40,S42:W43,S45:W46,S47:W51)</f>
        <v>0</v>
      </c>
      <c r="T52" s="441"/>
      <c r="U52" s="441"/>
      <c r="V52" s="441"/>
      <c r="W52" s="441"/>
      <c r="X52" s="124"/>
      <c r="Y52" s="120"/>
      <c r="Z52" s="441">
        <f>SUM(Z21:AC27,Z29:AC40,Z42:AC43,Z45:AC46,Z47:AC51)</f>
        <v>0</v>
      </c>
      <c r="AA52" s="441"/>
      <c r="AB52" s="441"/>
      <c r="AC52" s="441"/>
      <c r="AD52" s="124"/>
      <c r="AE52" s="120"/>
      <c r="AF52" s="441">
        <f>SUM(AF21:AJ27,AF29:AJ40,AF42:AJ43,AF45:AJ46,AF47:AJ51)</f>
        <v>0</v>
      </c>
      <c r="AG52" s="441"/>
      <c r="AH52" s="441"/>
      <c r="AI52" s="441"/>
      <c r="AJ52" s="441"/>
      <c r="AK52" s="124"/>
      <c r="AL52" s="120"/>
      <c r="AM52" s="441">
        <f>SUM(AM21:AP27,AM29:AP40,AM42:AP43,AM45:AP46,AM47:AP51)</f>
        <v>0</v>
      </c>
      <c r="AN52" s="441"/>
      <c r="AO52" s="441"/>
      <c r="AP52" s="441"/>
      <c r="AQ52" s="124"/>
      <c r="AR52" s="120"/>
      <c r="AS52" s="686">
        <f>SUM(AS21:AW27,AS29:AW40,AS42:AW43,AS45:AW46,AS47:AW51)</f>
        <v>-79</v>
      </c>
      <c r="AT52" s="686"/>
      <c r="AU52" s="686"/>
      <c r="AV52" s="686"/>
      <c r="AW52" s="686"/>
      <c r="AX52" s="124"/>
      <c r="AY52" s="120"/>
      <c r="AZ52" s="441">
        <f>SUM(AZ21:BD27,AZ29:BD40,AZ42:BD43,AZ45:BD46,AZ47:BD51)</f>
        <v>0</v>
      </c>
      <c r="BA52" s="441"/>
      <c r="BB52" s="441"/>
      <c r="BC52" s="441"/>
      <c r="BD52" s="441"/>
      <c r="BE52" s="124"/>
      <c r="BF52" s="120"/>
      <c r="BG52" s="441">
        <f>SUM(BG21:BJ27,BG29:BJ40,BG42:BJ43,BG45:BJ46,BG47:BJ51)</f>
        <v>0</v>
      </c>
      <c r="BH52" s="441"/>
      <c r="BI52" s="441"/>
      <c r="BJ52" s="441"/>
      <c r="BK52" s="124"/>
      <c r="BL52" s="120"/>
      <c r="BM52" s="686">
        <f t="shared" si="1"/>
        <v>-79</v>
      </c>
      <c r="BN52" s="686"/>
      <c r="BO52" s="686"/>
      <c r="BP52" s="686"/>
      <c r="BQ52" s="686"/>
      <c r="BR52" s="686"/>
      <c r="BS52" s="686"/>
      <c r="BT52" s="124"/>
      <c r="BU52" s="85"/>
      <c r="BV52" s="85"/>
      <c r="BW52" s="64"/>
    </row>
    <row r="53" spans="3:75" ht="13.5" customHeight="1">
      <c r="C53" s="650" t="s">
        <v>305</v>
      </c>
      <c r="D53" s="651"/>
      <c r="E53" s="651"/>
      <c r="F53" s="651"/>
      <c r="G53" s="651"/>
      <c r="H53" s="651"/>
      <c r="I53" s="651"/>
      <c r="J53" s="651"/>
      <c r="K53" s="651"/>
      <c r="L53" s="651"/>
      <c r="M53" s="652"/>
      <c r="N53" s="542">
        <v>4300</v>
      </c>
      <c r="O53" s="543"/>
      <c r="P53" s="543"/>
      <c r="Q53" s="544"/>
      <c r="R53" s="636"/>
      <c r="S53" s="469">
        <f>SUM(S20,S52)</f>
        <v>4567.625</v>
      </c>
      <c r="T53" s="469"/>
      <c r="U53" s="469"/>
      <c r="V53" s="469"/>
      <c r="W53" s="469"/>
      <c r="X53" s="470"/>
      <c r="Y53" s="468"/>
      <c r="Z53" s="469">
        <f>SUM(Z20,Z52)</f>
        <v>0</v>
      </c>
      <c r="AA53" s="469"/>
      <c r="AB53" s="469"/>
      <c r="AC53" s="469"/>
      <c r="AD53" s="470"/>
      <c r="AE53" s="468"/>
      <c r="AF53" s="469">
        <f>SUM(AF20,AF52)</f>
        <v>42196</v>
      </c>
      <c r="AG53" s="469"/>
      <c r="AH53" s="469"/>
      <c r="AI53" s="469"/>
      <c r="AJ53" s="469"/>
      <c r="AK53" s="470"/>
      <c r="AL53" s="468"/>
      <c r="AM53" s="469">
        <f>SUM(AM20,AM52)</f>
        <v>198</v>
      </c>
      <c r="AN53" s="469"/>
      <c r="AO53" s="469"/>
      <c r="AP53" s="469"/>
      <c r="AQ53" s="470"/>
      <c r="AR53" s="468" t="s">
        <v>91</v>
      </c>
      <c r="AS53" s="469">
        <f>-(-AS20+AS52)</f>
        <v>15025</v>
      </c>
      <c r="AT53" s="469"/>
      <c r="AU53" s="469"/>
      <c r="AV53" s="469"/>
      <c r="AW53" s="469"/>
      <c r="AX53" s="470" t="s">
        <v>90</v>
      </c>
      <c r="AY53" s="468"/>
      <c r="AZ53" s="469">
        <f>SUM(AZ20,AZ52)</f>
        <v>0</v>
      </c>
      <c r="BA53" s="469"/>
      <c r="BB53" s="469"/>
      <c r="BC53" s="469"/>
      <c r="BD53" s="469"/>
      <c r="BE53" s="470"/>
      <c r="BF53" s="468"/>
      <c r="BG53" s="687">
        <f>SUM(BG20,BG52)</f>
        <v>-12</v>
      </c>
      <c r="BH53" s="687"/>
      <c r="BI53" s="687"/>
      <c r="BJ53" s="687"/>
      <c r="BK53" s="470"/>
      <c r="BL53" s="468"/>
      <c r="BM53" s="469">
        <f>S53+AF53+AM53-AS53+BG53</f>
        <v>31924.625</v>
      </c>
      <c r="BN53" s="469"/>
      <c r="BO53" s="469"/>
      <c r="BP53" s="469"/>
      <c r="BQ53" s="469"/>
      <c r="BR53" s="469"/>
      <c r="BS53" s="469"/>
      <c r="BT53" s="470"/>
      <c r="BU53" s="86"/>
      <c r="BV53" s="86"/>
      <c r="BW53" s="64"/>
    </row>
    <row r="54" spans="3:75" ht="13.5" customHeight="1">
      <c r="C54" s="596" t="s">
        <v>343</v>
      </c>
      <c r="D54" s="597"/>
      <c r="E54" s="597"/>
      <c r="F54" s="597"/>
      <c r="G54" s="597"/>
      <c r="H54" s="597"/>
      <c r="I54" s="597"/>
      <c r="J54" s="597"/>
      <c r="K54" s="597"/>
      <c r="L54" s="597"/>
      <c r="M54" s="598"/>
      <c r="N54" s="690"/>
      <c r="O54" s="691"/>
      <c r="P54" s="691"/>
      <c r="Q54" s="692"/>
      <c r="R54" s="637"/>
      <c r="S54" s="472"/>
      <c r="T54" s="472"/>
      <c r="U54" s="472"/>
      <c r="V54" s="472"/>
      <c r="W54" s="472"/>
      <c r="X54" s="473"/>
      <c r="Y54" s="471"/>
      <c r="Z54" s="472"/>
      <c r="AA54" s="472"/>
      <c r="AB54" s="472"/>
      <c r="AC54" s="472"/>
      <c r="AD54" s="473"/>
      <c r="AE54" s="471"/>
      <c r="AF54" s="472"/>
      <c r="AG54" s="472"/>
      <c r="AH54" s="472"/>
      <c r="AI54" s="472"/>
      <c r="AJ54" s="472"/>
      <c r="AK54" s="473"/>
      <c r="AL54" s="471"/>
      <c r="AM54" s="472"/>
      <c r="AN54" s="472"/>
      <c r="AO54" s="472"/>
      <c r="AP54" s="472"/>
      <c r="AQ54" s="473"/>
      <c r="AR54" s="471"/>
      <c r="AS54" s="472"/>
      <c r="AT54" s="472"/>
      <c r="AU54" s="472"/>
      <c r="AV54" s="472"/>
      <c r="AW54" s="472"/>
      <c r="AX54" s="473"/>
      <c r="AY54" s="471"/>
      <c r="AZ54" s="472"/>
      <c r="BA54" s="472"/>
      <c r="BB54" s="472"/>
      <c r="BC54" s="472"/>
      <c r="BD54" s="472"/>
      <c r="BE54" s="473"/>
      <c r="BF54" s="471"/>
      <c r="BG54" s="688"/>
      <c r="BH54" s="688"/>
      <c r="BI54" s="688"/>
      <c r="BJ54" s="688"/>
      <c r="BK54" s="473"/>
      <c r="BL54" s="471"/>
      <c r="BM54" s="472"/>
      <c r="BN54" s="472"/>
      <c r="BO54" s="472"/>
      <c r="BP54" s="472"/>
      <c r="BQ54" s="472"/>
      <c r="BR54" s="472"/>
      <c r="BS54" s="472"/>
      <c r="BT54" s="473"/>
      <c r="BU54" s="86"/>
      <c r="BV54" s="86"/>
      <c r="BW54" s="64"/>
    </row>
    <row r="55" spans="4:75" ht="19.5" customHeight="1">
      <c r="D55" s="49"/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G55" s="88"/>
      <c r="AH55" s="88"/>
      <c r="AI55" s="88"/>
      <c r="AJ55" s="88"/>
      <c r="AK55" s="88"/>
      <c r="AL55" s="88"/>
      <c r="AM55" s="88"/>
      <c r="AN55" s="88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4"/>
    </row>
    <row r="56" spans="4:75" ht="13.5" customHeight="1">
      <c r="D56" s="675" t="s">
        <v>84</v>
      </c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89"/>
      <c r="P56" s="89"/>
      <c r="Q56" s="89"/>
      <c r="R56" s="89"/>
      <c r="S56" s="89"/>
      <c r="T56" s="689"/>
      <c r="U56" s="689"/>
      <c r="V56" s="689"/>
      <c r="W56" s="689"/>
      <c r="X56" s="689"/>
      <c r="Y56" s="689"/>
      <c r="Z56" s="689"/>
      <c r="AA56" s="689"/>
      <c r="AB56" s="689"/>
      <c r="AC56" s="689"/>
      <c r="AD56" s="689"/>
      <c r="AE56" s="689"/>
      <c r="AF56" s="689"/>
      <c r="AG56" s="689"/>
      <c r="AH56" s="689"/>
      <c r="AI56" s="89"/>
      <c r="AJ56" s="89"/>
      <c r="AK56" s="276" t="str">
        <f>'Ф1'!AL130</f>
        <v>Семенець Олександр Андрійович</v>
      </c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65"/>
      <c r="BV56" s="65"/>
      <c r="BW56" s="64"/>
    </row>
    <row r="57" spans="3:75" ht="8.25" customHeight="1">
      <c r="C57" s="90"/>
      <c r="D57" s="49"/>
      <c r="E57" s="91"/>
      <c r="F57" s="91"/>
      <c r="G57" s="91"/>
      <c r="H57" s="91"/>
      <c r="I57" s="91"/>
      <c r="J57" s="91"/>
      <c r="K57" s="91"/>
      <c r="L57" s="91"/>
      <c r="M57" s="91"/>
      <c r="N57" s="89"/>
      <c r="O57" s="89"/>
      <c r="P57" s="89"/>
      <c r="Q57" s="89"/>
      <c r="R57" s="89"/>
      <c r="S57" s="89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612"/>
      <c r="AH57" s="612"/>
      <c r="AI57" s="89"/>
      <c r="AJ57" s="89"/>
      <c r="AK57" s="612"/>
      <c r="AL57" s="612"/>
      <c r="AM57" s="612"/>
      <c r="AN57" s="612"/>
      <c r="AO57" s="612"/>
      <c r="AP57" s="612"/>
      <c r="AQ57" s="612"/>
      <c r="AR57" s="612"/>
      <c r="AS57" s="612"/>
      <c r="AT57" s="612"/>
      <c r="AU57" s="612"/>
      <c r="AV57" s="612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4"/>
    </row>
    <row r="58" spans="4:75" ht="26.25" customHeight="1">
      <c r="D58" s="676" t="s">
        <v>85</v>
      </c>
      <c r="E58" s="676"/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89"/>
      <c r="R58" s="89"/>
      <c r="S58" s="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  <c r="AH58" s="689"/>
      <c r="AI58" s="89"/>
      <c r="AJ58" s="89"/>
      <c r="AK58" s="276" t="str">
        <f>'Ф1'!AL132</f>
        <v>Козолій Любов Олександрівна</v>
      </c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65"/>
      <c r="BV58" s="65"/>
      <c r="BW58" s="64"/>
    </row>
    <row r="59" spans="4:75" ht="13.5" customHeight="1">
      <c r="D59" s="49"/>
      <c r="E59" s="92"/>
      <c r="F59" s="92"/>
      <c r="G59" s="92"/>
      <c r="H59" s="92"/>
      <c r="I59" s="92"/>
      <c r="J59" s="92"/>
      <c r="K59" s="92"/>
      <c r="L59" s="92"/>
      <c r="M59" s="9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52"/>
      <c r="AQ59" s="52"/>
      <c r="AR59" s="52"/>
      <c r="AS59" s="52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4"/>
    </row>
    <row r="60" spans="4:75" ht="13.5" customHeight="1">
      <c r="D60" s="49"/>
      <c r="E60" s="93"/>
      <c r="F60" s="93"/>
      <c r="G60" s="93"/>
      <c r="H60" s="93"/>
      <c r="I60" s="93"/>
      <c r="J60" s="93"/>
      <c r="K60" s="93"/>
      <c r="L60" s="93"/>
      <c r="M60" s="9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64"/>
      <c r="AP60" s="64"/>
      <c r="AQ60" s="64"/>
      <c r="AR60" s="64"/>
      <c r="AS60" s="64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91"/>
      <c r="BV60" s="91"/>
      <c r="BW60" s="89"/>
    </row>
    <row r="61" spans="5:75" ht="13.5" customHeight="1">
      <c r="E61" s="49"/>
      <c r="F61" s="49"/>
      <c r="G61" s="49"/>
      <c r="H61" s="49"/>
      <c r="I61" s="49"/>
      <c r="J61" s="49"/>
      <c r="K61" s="49"/>
      <c r="L61" s="49"/>
      <c r="M61" s="4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49"/>
      <c r="BV61" s="49"/>
      <c r="BW61" s="5"/>
    </row>
    <row r="62" spans="5:75" ht="13.5" customHeight="1">
      <c r="E62" s="49"/>
      <c r="F62" s="49"/>
      <c r="G62" s="49"/>
      <c r="H62" s="49"/>
      <c r="I62" s="49"/>
      <c r="J62" s="49"/>
      <c r="K62" s="49"/>
      <c r="L62" s="49"/>
      <c r="M62" s="4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49"/>
      <c r="BV62" s="49"/>
      <c r="BW62" s="5"/>
    </row>
    <row r="63" spans="5:75" ht="13.5" customHeight="1">
      <c r="E63" s="49"/>
      <c r="F63" s="49"/>
      <c r="G63" s="49"/>
      <c r="H63" s="49"/>
      <c r="I63" s="49"/>
      <c r="J63" s="49"/>
      <c r="K63" s="49"/>
      <c r="L63" s="49"/>
      <c r="M63" s="4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49"/>
      <c r="BV63" s="49"/>
      <c r="BW63" s="5"/>
    </row>
    <row r="64" spans="5:75" ht="13.5" customHeight="1">
      <c r="E64" s="49"/>
      <c r="F64" s="49"/>
      <c r="G64" s="49"/>
      <c r="H64" s="49"/>
      <c r="I64" s="49"/>
      <c r="J64" s="49"/>
      <c r="K64" s="49"/>
      <c r="L64" s="49"/>
      <c r="M64" s="4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49"/>
      <c r="BV64" s="49"/>
      <c r="BW64" s="5"/>
    </row>
    <row r="65" spans="5:75" ht="13.5" customHeight="1">
      <c r="E65" s="49"/>
      <c r="F65" s="49"/>
      <c r="G65" s="49"/>
      <c r="H65" s="49"/>
      <c r="I65" s="49"/>
      <c r="J65" s="49"/>
      <c r="K65" s="49"/>
      <c r="L65" s="49"/>
      <c r="M65" s="4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49"/>
      <c r="BV65" s="49"/>
      <c r="BW65" s="5"/>
    </row>
    <row r="66" spans="5:75" ht="13.5" customHeight="1">
      <c r="E66" s="49"/>
      <c r="F66" s="49"/>
      <c r="G66" s="49"/>
      <c r="H66" s="49"/>
      <c r="I66" s="49"/>
      <c r="J66" s="49"/>
      <c r="K66" s="49"/>
      <c r="L66" s="49"/>
      <c r="M66" s="4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49"/>
      <c r="BV66" s="49"/>
      <c r="BW66" s="5"/>
    </row>
    <row r="67" spans="5:75" ht="13.5" customHeight="1">
      <c r="E67" s="49"/>
      <c r="F67" s="49"/>
      <c r="G67" s="49"/>
      <c r="H67" s="49"/>
      <c r="I67" s="49"/>
      <c r="J67" s="49"/>
      <c r="K67" s="49"/>
      <c r="L67" s="49"/>
      <c r="M67" s="4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49"/>
      <c r="BV67" s="49"/>
      <c r="BW67" s="5"/>
    </row>
    <row r="68" spans="5:75" ht="13.5" customHeight="1">
      <c r="E68" s="49"/>
      <c r="F68" s="49"/>
      <c r="G68" s="49"/>
      <c r="H68" s="49"/>
      <c r="I68" s="49"/>
      <c r="J68" s="49"/>
      <c r="K68" s="49"/>
      <c r="L68" s="49"/>
      <c r="M68" s="4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49"/>
      <c r="BV68" s="49"/>
      <c r="BW68" s="5"/>
    </row>
    <row r="69" spans="5:75" ht="13.5" customHeight="1">
      <c r="E69" s="49"/>
      <c r="F69" s="49"/>
      <c r="G69" s="49"/>
      <c r="H69" s="49"/>
      <c r="I69" s="49"/>
      <c r="J69" s="49"/>
      <c r="K69" s="49"/>
      <c r="L69" s="49"/>
      <c r="M69" s="4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49"/>
      <c r="BV69" s="49"/>
      <c r="BW69" s="5"/>
    </row>
    <row r="70" spans="5:75" ht="13.5" customHeight="1">
      <c r="E70" s="49"/>
      <c r="F70" s="49"/>
      <c r="G70" s="49"/>
      <c r="H70" s="49"/>
      <c r="I70" s="49"/>
      <c r="J70" s="49"/>
      <c r="K70" s="49"/>
      <c r="L70" s="49"/>
      <c r="M70" s="4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49"/>
      <c r="BV70" s="49"/>
      <c r="BW70" s="5"/>
    </row>
    <row r="71" spans="5:75" ht="13.5" customHeight="1">
      <c r="E71" s="49"/>
      <c r="F71" s="49"/>
      <c r="G71" s="49"/>
      <c r="H71" s="49"/>
      <c r="I71" s="49"/>
      <c r="J71" s="49"/>
      <c r="K71" s="49"/>
      <c r="L71" s="49"/>
      <c r="M71" s="4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49"/>
      <c r="BV71" s="49"/>
      <c r="BW71" s="5"/>
    </row>
    <row r="72" spans="5:75" ht="13.5" customHeight="1">
      <c r="E72" s="49"/>
      <c r="F72" s="49"/>
      <c r="G72" s="49"/>
      <c r="H72" s="49"/>
      <c r="I72" s="49"/>
      <c r="J72" s="49"/>
      <c r="K72" s="49"/>
      <c r="L72" s="49"/>
      <c r="M72" s="4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49"/>
      <c r="BV72" s="49"/>
      <c r="BW72" s="5"/>
    </row>
    <row r="73" spans="5:75" ht="13.5" customHeight="1">
      <c r="E73" s="49"/>
      <c r="F73" s="49"/>
      <c r="G73" s="49"/>
      <c r="H73" s="49"/>
      <c r="I73" s="49"/>
      <c r="J73" s="49"/>
      <c r="K73" s="49"/>
      <c r="L73" s="49"/>
      <c r="M73" s="4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49"/>
      <c r="BV73" s="49"/>
      <c r="BW73" s="5"/>
    </row>
    <row r="74" spans="5:75" ht="13.5" customHeight="1">
      <c r="E74" s="49"/>
      <c r="F74" s="49"/>
      <c r="G74" s="49"/>
      <c r="H74" s="49"/>
      <c r="I74" s="49"/>
      <c r="J74" s="49"/>
      <c r="K74" s="49"/>
      <c r="L74" s="49"/>
      <c r="M74" s="4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49"/>
      <c r="BV74" s="49"/>
      <c r="BW74" s="5"/>
    </row>
    <row r="75" spans="5:75" ht="13.5" customHeight="1">
      <c r="E75" s="49"/>
      <c r="F75" s="49"/>
      <c r="G75" s="49"/>
      <c r="H75" s="49"/>
      <c r="I75" s="49"/>
      <c r="J75" s="49"/>
      <c r="K75" s="49"/>
      <c r="L75" s="49"/>
      <c r="M75" s="4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49"/>
      <c r="BV75" s="49"/>
      <c r="BW75" s="5"/>
    </row>
    <row r="76" spans="5:75" ht="13.5" customHeight="1">
      <c r="E76" s="49"/>
      <c r="F76" s="49"/>
      <c r="G76" s="49"/>
      <c r="H76" s="49"/>
      <c r="I76" s="49"/>
      <c r="J76" s="49"/>
      <c r="K76" s="49"/>
      <c r="L76" s="49"/>
      <c r="M76" s="4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49"/>
      <c r="BV76" s="49"/>
      <c r="BW76" s="5"/>
    </row>
    <row r="77" spans="5:75" ht="13.5" customHeight="1">
      <c r="E77" s="49"/>
      <c r="F77" s="49"/>
      <c r="G77" s="49"/>
      <c r="H77" s="49"/>
      <c r="I77" s="49"/>
      <c r="J77" s="49"/>
      <c r="K77" s="49"/>
      <c r="L77" s="49"/>
      <c r="M77" s="4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49"/>
      <c r="BV77" s="49"/>
      <c r="BW77" s="5"/>
    </row>
    <row r="78" spans="5:75" ht="13.5" customHeight="1">
      <c r="E78" s="49"/>
      <c r="F78" s="49"/>
      <c r="G78" s="49"/>
      <c r="H78" s="49"/>
      <c r="I78" s="49"/>
      <c r="J78" s="49"/>
      <c r="K78" s="49"/>
      <c r="L78" s="49"/>
      <c r="M78" s="4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49"/>
      <c r="BV78" s="49"/>
      <c r="BW78" s="5"/>
    </row>
    <row r="79" spans="5:75" ht="13.5" customHeight="1">
      <c r="E79" s="49"/>
      <c r="F79" s="49"/>
      <c r="G79" s="49"/>
      <c r="H79" s="49"/>
      <c r="I79" s="49"/>
      <c r="J79" s="49"/>
      <c r="K79" s="49"/>
      <c r="L79" s="49"/>
      <c r="M79" s="4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49"/>
      <c r="BV79" s="49"/>
      <c r="BW79" s="5"/>
    </row>
    <row r="80" spans="5:75" ht="13.5" customHeight="1">
      <c r="E80" s="49"/>
      <c r="F80" s="49"/>
      <c r="G80" s="49"/>
      <c r="H80" s="49"/>
      <c r="I80" s="49"/>
      <c r="J80" s="49"/>
      <c r="K80" s="49"/>
      <c r="L80" s="49"/>
      <c r="M80" s="4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49"/>
      <c r="BV80" s="49"/>
      <c r="BW80" s="5"/>
    </row>
    <row r="81" spans="5:75" ht="13.5" customHeight="1">
      <c r="E81" s="49"/>
      <c r="F81" s="49"/>
      <c r="G81" s="49"/>
      <c r="H81" s="49"/>
      <c r="I81" s="49"/>
      <c r="J81" s="49"/>
      <c r="K81" s="49"/>
      <c r="L81" s="49"/>
      <c r="M81" s="4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49"/>
      <c r="BV81" s="49"/>
      <c r="BW81" s="5"/>
    </row>
    <row r="82" spans="5:75" ht="13.5" customHeight="1">
      <c r="E82" s="49"/>
      <c r="F82" s="49"/>
      <c r="G82" s="49"/>
      <c r="H82" s="49"/>
      <c r="I82" s="49"/>
      <c r="J82" s="49"/>
      <c r="K82" s="49"/>
      <c r="L82" s="49"/>
      <c r="M82" s="4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49"/>
      <c r="BV82" s="49"/>
      <c r="BW82" s="5"/>
    </row>
    <row r="83" spans="5:75" ht="13.5" customHeight="1">
      <c r="E83" s="49"/>
      <c r="F83" s="49"/>
      <c r="G83" s="49"/>
      <c r="H83" s="49"/>
      <c r="I83" s="49"/>
      <c r="J83" s="49"/>
      <c r="K83" s="49"/>
      <c r="L83" s="49"/>
      <c r="M83" s="4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49"/>
      <c r="BV83" s="49"/>
      <c r="BW83" s="5"/>
    </row>
    <row r="84" spans="5:75" ht="13.5" customHeight="1">
      <c r="E84" s="49"/>
      <c r="F84" s="49"/>
      <c r="G84" s="49"/>
      <c r="H84" s="49"/>
      <c r="I84" s="49"/>
      <c r="J84" s="49"/>
      <c r="K84" s="49"/>
      <c r="L84" s="49"/>
      <c r="M84" s="4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49"/>
      <c r="BV84" s="49"/>
      <c r="BW84" s="5"/>
    </row>
    <row r="85" spans="5:75" ht="13.5" customHeight="1">
      <c r="E85" s="49"/>
      <c r="F85" s="49"/>
      <c r="G85" s="49"/>
      <c r="H85" s="49"/>
      <c r="I85" s="49"/>
      <c r="J85" s="49"/>
      <c r="K85" s="49"/>
      <c r="L85" s="49"/>
      <c r="M85" s="4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49"/>
      <c r="BV85" s="49"/>
      <c r="BW85" s="5"/>
    </row>
    <row r="86" spans="5:75" ht="13.5" customHeight="1">
      <c r="E86" s="49"/>
      <c r="F86" s="49"/>
      <c r="G86" s="49"/>
      <c r="H86" s="49"/>
      <c r="I86" s="49"/>
      <c r="J86" s="49"/>
      <c r="K86" s="49"/>
      <c r="L86" s="49"/>
      <c r="M86" s="4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49"/>
      <c r="BV86" s="49"/>
      <c r="BW86" s="5"/>
    </row>
    <row r="87" spans="5:75" ht="13.5" customHeight="1"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49"/>
      <c r="BV87" s="49"/>
      <c r="BW87" s="5"/>
    </row>
    <row r="88" spans="5:75" ht="13.5" customHeight="1">
      <c r="E88" s="49"/>
      <c r="F88" s="49"/>
      <c r="G88" s="49"/>
      <c r="H88" s="49"/>
      <c r="I88" s="49"/>
      <c r="J88" s="49"/>
      <c r="K88" s="49"/>
      <c r="L88" s="49"/>
      <c r="M88" s="4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49"/>
      <c r="BV88" s="49"/>
      <c r="BW88" s="5"/>
    </row>
    <row r="89" spans="5:75" ht="13.5" customHeight="1">
      <c r="E89" s="49"/>
      <c r="F89" s="49"/>
      <c r="G89" s="49"/>
      <c r="H89" s="49"/>
      <c r="I89" s="49"/>
      <c r="J89" s="49"/>
      <c r="K89" s="49"/>
      <c r="L89" s="49"/>
      <c r="M89" s="4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49"/>
      <c r="BV89" s="49"/>
      <c r="BW89" s="5"/>
    </row>
    <row r="90" spans="5:75" ht="13.5" customHeight="1">
      <c r="E90" s="49"/>
      <c r="F90" s="49"/>
      <c r="G90" s="49"/>
      <c r="H90" s="49"/>
      <c r="I90" s="49"/>
      <c r="J90" s="49"/>
      <c r="K90" s="49"/>
      <c r="L90" s="49"/>
      <c r="M90" s="4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49"/>
      <c r="BV90" s="49"/>
      <c r="BW90" s="5"/>
    </row>
    <row r="91" spans="5:75" ht="13.5" customHeight="1">
      <c r="E91" s="49"/>
      <c r="F91" s="49"/>
      <c r="G91" s="49"/>
      <c r="H91" s="49"/>
      <c r="I91" s="49"/>
      <c r="J91" s="49"/>
      <c r="K91" s="49"/>
      <c r="L91" s="49"/>
      <c r="M91" s="4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49"/>
      <c r="BV91" s="49"/>
      <c r="BW91" s="5"/>
    </row>
    <row r="92" spans="5:75" ht="13.5" customHeight="1">
      <c r="E92" s="49"/>
      <c r="F92" s="49"/>
      <c r="G92" s="49"/>
      <c r="H92" s="49"/>
      <c r="I92" s="49"/>
      <c r="J92" s="49"/>
      <c r="K92" s="49"/>
      <c r="L92" s="49"/>
      <c r="M92" s="4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49"/>
      <c r="BV92" s="49"/>
      <c r="BW92" s="5"/>
    </row>
    <row r="93" spans="5:75" ht="13.5" customHeight="1">
      <c r="E93" s="49"/>
      <c r="F93" s="49"/>
      <c r="G93" s="49"/>
      <c r="H93" s="49"/>
      <c r="I93" s="49"/>
      <c r="J93" s="49"/>
      <c r="K93" s="49"/>
      <c r="L93" s="49"/>
      <c r="M93" s="4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49"/>
      <c r="BV93" s="49"/>
      <c r="BW93" s="5"/>
    </row>
    <row r="94" spans="5:75" ht="13.5" customHeight="1">
      <c r="E94" s="49"/>
      <c r="F94" s="49"/>
      <c r="G94" s="49"/>
      <c r="H94" s="49"/>
      <c r="I94" s="49"/>
      <c r="J94" s="49"/>
      <c r="K94" s="49"/>
      <c r="L94" s="49"/>
      <c r="M94" s="4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49"/>
      <c r="BV94" s="49"/>
      <c r="BW94" s="5"/>
    </row>
    <row r="95" spans="5:75" ht="13.5" customHeight="1">
      <c r="E95" s="49"/>
      <c r="F95" s="49"/>
      <c r="G95" s="49"/>
      <c r="H95" s="49"/>
      <c r="I95" s="49"/>
      <c r="J95" s="49"/>
      <c r="K95" s="49"/>
      <c r="L95" s="49"/>
      <c r="M95" s="4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49"/>
      <c r="BV95" s="49"/>
      <c r="BW95" s="5"/>
    </row>
    <row r="96" spans="5:75" ht="13.5" customHeight="1">
      <c r="E96" s="49"/>
      <c r="F96" s="49"/>
      <c r="G96" s="49"/>
      <c r="H96" s="49"/>
      <c r="I96" s="49"/>
      <c r="J96" s="49"/>
      <c r="K96" s="49"/>
      <c r="L96" s="49"/>
      <c r="M96" s="4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49"/>
      <c r="BV96" s="49"/>
      <c r="BW96" s="5"/>
    </row>
    <row r="97" spans="5:75" ht="13.5" customHeight="1">
      <c r="E97" s="49"/>
      <c r="F97" s="49"/>
      <c r="G97" s="49"/>
      <c r="H97" s="49"/>
      <c r="I97" s="49"/>
      <c r="J97" s="49"/>
      <c r="K97" s="49"/>
      <c r="L97" s="49"/>
      <c r="M97" s="4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49"/>
      <c r="BV97" s="49"/>
      <c r="BW97" s="5"/>
    </row>
    <row r="98" spans="5:75" ht="13.5" customHeight="1">
      <c r="E98" s="49"/>
      <c r="F98" s="49"/>
      <c r="G98" s="49"/>
      <c r="H98" s="49"/>
      <c r="I98" s="49"/>
      <c r="J98" s="49"/>
      <c r="K98" s="49"/>
      <c r="L98" s="49"/>
      <c r="M98" s="4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49"/>
      <c r="BV98" s="49"/>
      <c r="BW98" s="5"/>
    </row>
    <row r="99" spans="5:75" ht="13.5" customHeight="1">
      <c r="E99" s="49"/>
      <c r="F99" s="49"/>
      <c r="G99" s="49"/>
      <c r="H99" s="49"/>
      <c r="I99" s="49"/>
      <c r="J99" s="49"/>
      <c r="K99" s="49"/>
      <c r="L99" s="49"/>
      <c r="M99" s="4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49"/>
      <c r="BV99" s="49"/>
      <c r="BW99" s="5"/>
    </row>
    <row r="100" spans="5:75" ht="13.5" customHeight="1">
      <c r="E100" s="49"/>
      <c r="F100" s="49"/>
      <c r="G100" s="49"/>
      <c r="H100" s="49"/>
      <c r="I100" s="49"/>
      <c r="J100" s="49"/>
      <c r="K100" s="49"/>
      <c r="L100" s="49"/>
      <c r="M100" s="4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49"/>
      <c r="BV100" s="49"/>
      <c r="BW100" s="5"/>
    </row>
    <row r="101" spans="5:75" ht="13.5" customHeight="1">
      <c r="E101" s="49"/>
      <c r="F101" s="49"/>
      <c r="G101" s="49"/>
      <c r="H101" s="49"/>
      <c r="I101" s="49"/>
      <c r="J101" s="49"/>
      <c r="K101" s="49"/>
      <c r="L101" s="49"/>
      <c r="M101" s="4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49"/>
      <c r="BV101" s="49"/>
      <c r="BW101" s="5"/>
    </row>
    <row r="102" spans="5:75" ht="13.5" customHeight="1">
      <c r="E102" s="49"/>
      <c r="F102" s="49"/>
      <c r="G102" s="49"/>
      <c r="H102" s="49"/>
      <c r="I102" s="49"/>
      <c r="J102" s="49"/>
      <c r="K102" s="49"/>
      <c r="L102" s="49"/>
      <c r="M102" s="4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49"/>
      <c r="BV102" s="49"/>
      <c r="BW102" s="5"/>
    </row>
    <row r="103" spans="5:75" ht="13.5" customHeight="1">
      <c r="E103" s="49"/>
      <c r="F103" s="49"/>
      <c r="G103" s="49"/>
      <c r="H103" s="49"/>
      <c r="I103" s="49"/>
      <c r="J103" s="49"/>
      <c r="K103" s="49"/>
      <c r="L103" s="49"/>
      <c r="M103" s="4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49"/>
      <c r="BV103" s="49"/>
      <c r="BW103" s="5"/>
    </row>
    <row r="104" spans="5:75" ht="13.5" customHeight="1">
      <c r="E104" s="49"/>
      <c r="F104" s="49"/>
      <c r="G104" s="49"/>
      <c r="H104" s="49"/>
      <c r="I104" s="49"/>
      <c r="J104" s="49"/>
      <c r="K104" s="49"/>
      <c r="L104" s="49"/>
      <c r="M104" s="4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49"/>
      <c r="BV104" s="49"/>
      <c r="BW104" s="5"/>
    </row>
    <row r="105" spans="5:75" ht="13.5" customHeight="1">
      <c r="E105" s="49"/>
      <c r="F105" s="49"/>
      <c r="G105" s="49"/>
      <c r="H105" s="49"/>
      <c r="I105" s="49"/>
      <c r="J105" s="49"/>
      <c r="K105" s="49"/>
      <c r="L105" s="49"/>
      <c r="M105" s="4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49"/>
      <c r="BV105" s="49"/>
      <c r="BW105" s="5"/>
    </row>
    <row r="106" spans="5:75" ht="13.5" customHeight="1">
      <c r="E106" s="49"/>
      <c r="F106" s="49"/>
      <c r="G106" s="49"/>
      <c r="H106" s="49"/>
      <c r="I106" s="49"/>
      <c r="J106" s="49"/>
      <c r="K106" s="49"/>
      <c r="L106" s="49"/>
      <c r="M106" s="4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49"/>
      <c r="BV106" s="49"/>
      <c r="BW106" s="5"/>
    </row>
    <row r="107" spans="5:75" ht="13.5" customHeight="1">
      <c r="E107" s="49"/>
      <c r="F107" s="49"/>
      <c r="G107" s="49"/>
      <c r="H107" s="49"/>
      <c r="I107" s="49"/>
      <c r="J107" s="49"/>
      <c r="K107" s="49"/>
      <c r="L107" s="49"/>
      <c r="M107" s="4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49"/>
      <c r="BV107" s="49"/>
      <c r="BW107" s="5"/>
    </row>
    <row r="108" spans="5:75" ht="13.5" customHeight="1">
      <c r="E108" s="49"/>
      <c r="F108" s="49"/>
      <c r="G108" s="49"/>
      <c r="H108" s="49"/>
      <c r="I108" s="49"/>
      <c r="J108" s="49"/>
      <c r="K108" s="49"/>
      <c r="L108" s="49"/>
      <c r="M108" s="4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49"/>
      <c r="BV108" s="49"/>
      <c r="BW108" s="5"/>
    </row>
    <row r="109" spans="5:75" ht="13.5" customHeight="1">
      <c r="E109" s="49"/>
      <c r="F109" s="49"/>
      <c r="G109" s="49"/>
      <c r="H109" s="49"/>
      <c r="I109" s="49"/>
      <c r="J109" s="49"/>
      <c r="K109" s="49"/>
      <c r="L109" s="49"/>
      <c r="M109" s="4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49"/>
      <c r="BV109" s="49"/>
      <c r="BW109" s="5"/>
    </row>
    <row r="110" spans="5:75" ht="13.5" customHeight="1">
      <c r="E110" s="49"/>
      <c r="F110" s="49"/>
      <c r="G110" s="49"/>
      <c r="H110" s="49"/>
      <c r="I110" s="49"/>
      <c r="J110" s="49"/>
      <c r="K110" s="49"/>
      <c r="L110" s="49"/>
      <c r="M110" s="4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49"/>
      <c r="BV110" s="49"/>
      <c r="BW110" s="5"/>
    </row>
    <row r="111" spans="5:75" ht="12.75">
      <c r="E111" s="49"/>
      <c r="F111" s="49"/>
      <c r="G111" s="49"/>
      <c r="H111" s="49"/>
      <c r="I111" s="49"/>
      <c r="J111" s="49"/>
      <c r="K111" s="49"/>
      <c r="L111" s="49"/>
      <c r="M111" s="4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49"/>
      <c r="BV111" s="49"/>
      <c r="BW111" s="5"/>
    </row>
  </sheetData>
  <sheetProtection/>
  <mergeCells count="402">
    <mergeCell ref="S51:W51"/>
    <mergeCell ref="Z51:AC51"/>
    <mergeCell ref="C49:M49"/>
    <mergeCell ref="N49:Q49"/>
    <mergeCell ref="C50:M50"/>
    <mergeCell ref="N50:Q50"/>
    <mergeCell ref="S50:W50"/>
    <mergeCell ref="C51:M51"/>
    <mergeCell ref="S47:W47"/>
    <mergeCell ref="AM30:AP30"/>
    <mergeCell ref="AM37:AP37"/>
    <mergeCell ref="AL36:AQ36"/>
    <mergeCell ref="AS30:AW30"/>
    <mergeCell ref="AS37:AW37"/>
    <mergeCell ref="AM47:AP47"/>
    <mergeCell ref="AM45:AP45"/>
    <mergeCell ref="AM43:AP43"/>
    <mergeCell ref="AM42:AP42"/>
    <mergeCell ref="S46:W46"/>
    <mergeCell ref="BG39:BJ39"/>
    <mergeCell ref="AM38:AP38"/>
    <mergeCell ref="AK58:BT58"/>
    <mergeCell ref="BG40:BJ40"/>
    <mergeCell ref="S49:W49"/>
    <mergeCell ref="Z43:AC43"/>
    <mergeCell ref="AF48:AJ48"/>
    <mergeCell ref="S43:W43"/>
    <mergeCell ref="S48:W48"/>
    <mergeCell ref="AS38:AW38"/>
    <mergeCell ref="AM40:AP40"/>
    <mergeCell ref="AS42:AW42"/>
    <mergeCell ref="AS40:AW40"/>
    <mergeCell ref="AS39:AW39"/>
    <mergeCell ref="AF42:AJ42"/>
    <mergeCell ref="AM39:AP39"/>
    <mergeCell ref="Z48:AC48"/>
    <mergeCell ref="AF47:AJ47"/>
    <mergeCell ref="AE53:AE54"/>
    <mergeCell ref="N53:Q54"/>
    <mergeCell ref="S37:W37"/>
    <mergeCell ref="S40:W40"/>
    <mergeCell ref="AF39:AJ39"/>
    <mergeCell ref="AF40:AJ40"/>
    <mergeCell ref="Z47:AC47"/>
    <mergeCell ref="AF50:AJ50"/>
    <mergeCell ref="AF49:AJ49"/>
    <mergeCell ref="AF52:AJ52"/>
    <mergeCell ref="Z49:AC49"/>
    <mergeCell ref="BM48:BS48"/>
    <mergeCell ref="BM50:BS50"/>
    <mergeCell ref="BM51:BS51"/>
    <mergeCell ref="BM49:BS49"/>
    <mergeCell ref="AZ51:BD51"/>
    <mergeCell ref="BG49:BJ49"/>
    <mergeCell ref="BG51:BJ51"/>
    <mergeCell ref="AF51:AJ51"/>
    <mergeCell ref="Z50:AC50"/>
    <mergeCell ref="AD53:AD54"/>
    <mergeCell ref="AQ53:AQ54"/>
    <mergeCell ref="Y53:Y54"/>
    <mergeCell ref="AK53:AK54"/>
    <mergeCell ref="AM53:AP54"/>
    <mergeCell ref="AM51:AP51"/>
    <mergeCell ref="Z52:AC52"/>
    <mergeCell ref="AF53:AJ54"/>
    <mergeCell ref="T58:AH58"/>
    <mergeCell ref="AK57:AV57"/>
    <mergeCell ref="BE53:BE54"/>
    <mergeCell ref="AZ53:BD54"/>
    <mergeCell ref="Z53:AC54"/>
    <mergeCell ref="AX53:AX54"/>
    <mergeCell ref="AY53:AY54"/>
    <mergeCell ref="AR53:AR54"/>
    <mergeCell ref="T56:AH56"/>
    <mergeCell ref="S53:W54"/>
    <mergeCell ref="T57:AH57"/>
    <mergeCell ref="BT53:BT54"/>
    <mergeCell ref="BM53:BS54"/>
    <mergeCell ref="BG53:BJ54"/>
    <mergeCell ref="BK53:BK54"/>
    <mergeCell ref="BL53:BL54"/>
    <mergeCell ref="AL53:AL54"/>
    <mergeCell ref="BF53:BF54"/>
    <mergeCell ref="X53:X54"/>
    <mergeCell ref="AK56:BT56"/>
    <mergeCell ref="AS52:AW52"/>
    <mergeCell ref="AZ52:BD52"/>
    <mergeCell ref="AS53:AW54"/>
    <mergeCell ref="AM49:AP49"/>
    <mergeCell ref="AM52:AP52"/>
    <mergeCell ref="AS49:AW49"/>
    <mergeCell ref="AZ50:BD50"/>
    <mergeCell ref="AS50:AW50"/>
    <mergeCell ref="AS51:AW51"/>
    <mergeCell ref="AM50:AP50"/>
    <mergeCell ref="BM16:BS17"/>
    <mergeCell ref="BM39:BS39"/>
    <mergeCell ref="BM40:BS40"/>
    <mergeCell ref="BG48:BJ48"/>
    <mergeCell ref="AZ49:BD49"/>
    <mergeCell ref="BG50:BJ50"/>
    <mergeCell ref="BM30:BS30"/>
    <mergeCell ref="AZ43:BD43"/>
    <mergeCell ref="AZ30:BD30"/>
    <mergeCell ref="AZ37:BD37"/>
    <mergeCell ref="BM52:BS52"/>
    <mergeCell ref="BM45:BS45"/>
    <mergeCell ref="BM47:BS47"/>
    <mergeCell ref="BM46:BS46"/>
    <mergeCell ref="AZ46:BD46"/>
    <mergeCell ref="AZ45:BD45"/>
    <mergeCell ref="AZ48:BD48"/>
    <mergeCell ref="BG47:BJ47"/>
    <mergeCell ref="BG52:BJ52"/>
    <mergeCell ref="AZ47:BD47"/>
    <mergeCell ref="AZ38:BD38"/>
    <mergeCell ref="AY36:BE36"/>
    <mergeCell ref="AZ40:BD40"/>
    <mergeCell ref="BM42:BS42"/>
    <mergeCell ref="BM43:BS43"/>
    <mergeCell ref="BG38:BJ38"/>
    <mergeCell ref="BT14:BT15"/>
    <mergeCell ref="BM14:BS15"/>
    <mergeCell ref="BM24:BS24"/>
    <mergeCell ref="BM25:BS25"/>
    <mergeCell ref="BM20:BS20"/>
    <mergeCell ref="BM23:BS23"/>
    <mergeCell ref="BM22:BS22"/>
    <mergeCell ref="BM21:BS21"/>
    <mergeCell ref="BM18:BS18"/>
    <mergeCell ref="BT16:BT17"/>
    <mergeCell ref="BM26:BS26"/>
    <mergeCell ref="BM37:BS37"/>
    <mergeCell ref="BM41:BS41"/>
    <mergeCell ref="BM38:BS38"/>
    <mergeCell ref="BG21:BJ21"/>
    <mergeCell ref="BG22:BJ22"/>
    <mergeCell ref="BF36:BK36"/>
    <mergeCell ref="BM29:BS29"/>
    <mergeCell ref="BG27:BJ27"/>
    <mergeCell ref="BM27:BS27"/>
    <mergeCell ref="BG24:BJ24"/>
    <mergeCell ref="BG23:BJ23"/>
    <mergeCell ref="BG18:BJ18"/>
    <mergeCell ref="BG19:BJ19"/>
    <mergeCell ref="BG20:BJ20"/>
    <mergeCell ref="BM19:BS19"/>
    <mergeCell ref="BF14:BF15"/>
    <mergeCell ref="BG14:BJ15"/>
    <mergeCell ref="BG16:BJ17"/>
    <mergeCell ref="BK14:BK15"/>
    <mergeCell ref="BL14:BL15"/>
    <mergeCell ref="BK16:BK17"/>
    <mergeCell ref="BL16:BL17"/>
    <mergeCell ref="D58:P58"/>
    <mergeCell ref="N38:Q38"/>
    <mergeCell ref="AS43:AW43"/>
    <mergeCell ref="S26:W26"/>
    <mergeCell ref="AF27:AJ27"/>
    <mergeCell ref="BF16:BF17"/>
    <mergeCell ref="AZ42:BD42"/>
    <mergeCell ref="AZ39:BD39"/>
    <mergeCell ref="AS47:AW47"/>
    <mergeCell ref="AM48:AP48"/>
    <mergeCell ref="D56:N56"/>
    <mergeCell ref="BG43:BJ43"/>
    <mergeCell ref="BG37:BJ37"/>
    <mergeCell ref="AS48:AW48"/>
    <mergeCell ref="BG42:BJ42"/>
    <mergeCell ref="S52:W52"/>
    <mergeCell ref="AM46:AP46"/>
    <mergeCell ref="AS46:AW46"/>
    <mergeCell ref="AS45:AW45"/>
    <mergeCell ref="BG46:BJ46"/>
    <mergeCell ref="BG25:BJ25"/>
    <mergeCell ref="BG30:BJ30"/>
    <mergeCell ref="BG26:BJ26"/>
    <mergeCell ref="BG29:BJ29"/>
    <mergeCell ref="BG45:BJ45"/>
    <mergeCell ref="Z42:AC42"/>
    <mergeCell ref="AR36:AX36"/>
    <mergeCell ref="AF37:AJ37"/>
    <mergeCell ref="Z25:AC25"/>
    <mergeCell ref="Z29:AC29"/>
    <mergeCell ref="Y36:AD36"/>
    <mergeCell ref="AF23:AJ23"/>
    <mergeCell ref="Z26:AC26"/>
    <mergeCell ref="AF24:AJ24"/>
    <mergeCell ref="AF25:AJ25"/>
    <mergeCell ref="AF26:AJ26"/>
    <mergeCell ref="S23:W23"/>
    <mergeCell ref="AZ23:BD23"/>
    <mergeCell ref="AE36:AK36"/>
    <mergeCell ref="S27:W27"/>
    <mergeCell ref="AM29:AP29"/>
    <mergeCell ref="AS29:AW29"/>
    <mergeCell ref="Z23:AC23"/>
    <mergeCell ref="S24:W24"/>
    <mergeCell ref="AZ24:BD24"/>
    <mergeCell ref="Z24:AC24"/>
    <mergeCell ref="S14:W15"/>
    <mergeCell ref="R16:R17"/>
    <mergeCell ref="X16:X17"/>
    <mergeCell ref="N14:Q15"/>
    <mergeCell ref="S18:W18"/>
    <mergeCell ref="S19:W19"/>
    <mergeCell ref="S16:W17"/>
    <mergeCell ref="N16:Q17"/>
    <mergeCell ref="R14:R15"/>
    <mergeCell ref="Z20:AC20"/>
    <mergeCell ref="AF38:AJ38"/>
    <mergeCell ref="Z27:AC27"/>
    <mergeCell ref="C41:M41"/>
    <mergeCell ref="C25:M25"/>
    <mergeCell ref="C26:M26"/>
    <mergeCell ref="S20:W20"/>
    <mergeCell ref="S21:W21"/>
    <mergeCell ref="Z40:AC40"/>
    <mergeCell ref="Z21:AC21"/>
    <mergeCell ref="C16:M16"/>
    <mergeCell ref="N19:Q19"/>
    <mergeCell ref="N20:Q20"/>
    <mergeCell ref="N21:Q21"/>
    <mergeCell ref="C17:M17"/>
    <mergeCell ref="C12:M12"/>
    <mergeCell ref="C13:M13"/>
    <mergeCell ref="C14:M14"/>
    <mergeCell ref="C15:M15"/>
    <mergeCell ref="C18:M18"/>
    <mergeCell ref="C53:M53"/>
    <mergeCell ref="C22:M22"/>
    <mergeCell ref="C28:M28"/>
    <mergeCell ref="C20:M20"/>
    <mergeCell ref="C21:M21"/>
    <mergeCell ref="C27:M27"/>
    <mergeCell ref="C52:M52"/>
    <mergeCell ref="C42:M42"/>
    <mergeCell ref="C43:M43"/>
    <mergeCell ref="C44:M44"/>
    <mergeCell ref="C19:M19"/>
    <mergeCell ref="C24:M24"/>
    <mergeCell ref="C23:M23"/>
    <mergeCell ref="C38:M38"/>
    <mergeCell ref="N22:Q22"/>
    <mergeCell ref="C37:M37"/>
    <mergeCell ref="N37:Q37"/>
    <mergeCell ref="N23:Q23"/>
    <mergeCell ref="N28:Q29"/>
    <mergeCell ref="N36:Q36"/>
    <mergeCell ref="C45:M45"/>
    <mergeCell ref="C47:M47"/>
    <mergeCell ref="C48:M48"/>
    <mergeCell ref="C46:M46"/>
    <mergeCell ref="C29:M29"/>
    <mergeCell ref="C30:M30"/>
    <mergeCell ref="C39:M39"/>
    <mergeCell ref="C40:M40"/>
    <mergeCell ref="N27:Q27"/>
    <mergeCell ref="R53:R54"/>
    <mergeCell ref="N39:Q39"/>
    <mergeCell ref="N47:Q47"/>
    <mergeCell ref="N48:Q48"/>
    <mergeCell ref="N52:Q52"/>
    <mergeCell ref="N30:Q30"/>
    <mergeCell ref="N51:Q51"/>
    <mergeCell ref="N46:Q46"/>
    <mergeCell ref="N40:Q40"/>
    <mergeCell ref="S30:W30"/>
    <mergeCell ref="Z46:AC46"/>
    <mergeCell ref="Z30:AC30"/>
    <mergeCell ref="Z37:AC37"/>
    <mergeCell ref="S45:W45"/>
    <mergeCell ref="Z45:AC45"/>
    <mergeCell ref="Z38:AC38"/>
    <mergeCell ref="R36:X36"/>
    <mergeCell ref="Z39:AC39"/>
    <mergeCell ref="S39:W39"/>
    <mergeCell ref="AF21:AJ21"/>
    <mergeCell ref="N26:Q26"/>
    <mergeCell ref="N44:Q45"/>
    <mergeCell ref="S22:W22"/>
    <mergeCell ref="S38:W38"/>
    <mergeCell ref="S29:W29"/>
    <mergeCell ref="N43:Q43"/>
    <mergeCell ref="AF43:AJ43"/>
    <mergeCell ref="S42:W42"/>
    <mergeCell ref="N41:Q42"/>
    <mergeCell ref="AE13:AK13"/>
    <mergeCell ref="AE14:AE15"/>
    <mergeCell ref="AK14:AK15"/>
    <mergeCell ref="AF14:AJ15"/>
    <mergeCell ref="AF46:AJ46"/>
    <mergeCell ref="AF22:AJ22"/>
    <mergeCell ref="AF20:AJ20"/>
    <mergeCell ref="AF30:AJ30"/>
    <mergeCell ref="AF45:AJ45"/>
    <mergeCell ref="AF29:AJ29"/>
    <mergeCell ref="AM20:AP20"/>
    <mergeCell ref="N12:Q12"/>
    <mergeCell ref="N13:Q13"/>
    <mergeCell ref="N25:Q25"/>
    <mergeCell ref="N18:Q18"/>
    <mergeCell ref="N24:Q24"/>
    <mergeCell ref="Z22:AC22"/>
    <mergeCell ref="R13:X13"/>
    <mergeCell ref="X14:X15"/>
    <mergeCell ref="S25:W25"/>
    <mergeCell ref="AQ16:AQ17"/>
    <mergeCell ref="AL16:AL17"/>
    <mergeCell ref="AM16:AP17"/>
    <mergeCell ref="AM19:AP19"/>
    <mergeCell ref="AF18:AJ18"/>
    <mergeCell ref="AE16:AE17"/>
    <mergeCell ref="AF16:AJ17"/>
    <mergeCell ref="AK16:AK17"/>
    <mergeCell ref="AF19:AJ19"/>
    <mergeCell ref="AM18:AP18"/>
    <mergeCell ref="Y14:Y15"/>
    <mergeCell ref="AD16:AD17"/>
    <mergeCell ref="Z19:AC19"/>
    <mergeCell ref="AD14:AD15"/>
    <mergeCell ref="Z14:AC15"/>
    <mergeCell ref="Z18:AC18"/>
    <mergeCell ref="Y16:Y17"/>
    <mergeCell ref="Z16:AC17"/>
    <mergeCell ref="AM27:AP27"/>
    <mergeCell ref="AM22:AP22"/>
    <mergeCell ref="AM23:AP23"/>
    <mergeCell ref="AM24:AP24"/>
    <mergeCell ref="AM21:AP21"/>
    <mergeCell ref="AM25:AP25"/>
    <mergeCell ref="AM26:AP26"/>
    <mergeCell ref="AZ29:BD29"/>
    <mergeCell ref="AX16:AX17"/>
    <mergeCell ref="AS22:AW22"/>
    <mergeCell ref="AS23:AW23"/>
    <mergeCell ref="AZ27:BD27"/>
    <mergeCell ref="AZ26:BD26"/>
    <mergeCell ref="AZ25:BD25"/>
    <mergeCell ref="AS18:AW18"/>
    <mergeCell ref="AZ18:BD18"/>
    <mergeCell ref="AZ19:BD19"/>
    <mergeCell ref="AZ21:BD21"/>
    <mergeCell ref="AZ22:BD22"/>
    <mergeCell ref="AZ20:BD20"/>
    <mergeCell ref="AS27:AW27"/>
    <mergeCell ref="AS19:AW19"/>
    <mergeCell ref="AS20:AW20"/>
    <mergeCell ref="AS25:AW25"/>
    <mergeCell ref="AS26:AW26"/>
    <mergeCell ref="AS24:AW24"/>
    <mergeCell ref="AS21:AW21"/>
    <mergeCell ref="Y12:AD12"/>
    <mergeCell ref="R12:X12"/>
    <mergeCell ref="AZ14:BD15"/>
    <mergeCell ref="AE12:AK12"/>
    <mergeCell ref="AL12:AQ12"/>
    <mergeCell ref="AL13:AQ13"/>
    <mergeCell ref="AL14:AL15"/>
    <mergeCell ref="AX14:AX15"/>
    <mergeCell ref="AS14:AW15"/>
    <mergeCell ref="Y13:AD13"/>
    <mergeCell ref="AQ14:AQ15"/>
    <mergeCell ref="AM14:AP15"/>
    <mergeCell ref="BL13:BT13"/>
    <mergeCell ref="AR12:AX12"/>
    <mergeCell ref="AR13:AX13"/>
    <mergeCell ref="BF12:BK12"/>
    <mergeCell ref="BF13:BK13"/>
    <mergeCell ref="AY12:BE12"/>
    <mergeCell ref="AY13:BE13"/>
    <mergeCell ref="BE14:BE15"/>
    <mergeCell ref="AY14:AY15"/>
    <mergeCell ref="BL3:BN3"/>
    <mergeCell ref="AD8:AE8"/>
    <mergeCell ref="AF8:AR8"/>
    <mergeCell ref="N4:AZ4"/>
    <mergeCell ref="AS8:AU8"/>
    <mergeCell ref="AV8:AX8"/>
    <mergeCell ref="E7:BT7"/>
    <mergeCell ref="M5:AZ5"/>
    <mergeCell ref="D4:M4"/>
    <mergeCell ref="BE16:BE17"/>
    <mergeCell ref="BL10:BT10"/>
    <mergeCell ref="AR10:AY10"/>
    <mergeCell ref="AZ10:BK10"/>
    <mergeCell ref="AS16:AW17"/>
    <mergeCell ref="AR14:AR15"/>
    <mergeCell ref="AY16:AY17"/>
    <mergeCell ref="AZ16:BD17"/>
    <mergeCell ref="BL12:BT12"/>
    <mergeCell ref="AR16:AR17"/>
    <mergeCell ref="M10:Q10"/>
    <mergeCell ref="C54:M54"/>
    <mergeCell ref="BL2:BT2"/>
    <mergeCell ref="BL4:BT4"/>
    <mergeCell ref="E3:BK3"/>
    <mergeCell ref="BC4:BK4"/>
    <mergeCell ref="BR3:BT3"/>
    <mergeCell ref="BO3:BQ3"/>
    <mergeCell ref="C36:M36"/>
    <mergeCell ref="BL36:BT36"/>
  </mergeCells>
  <printOptions/>
  <pageMargins left="0.5118110236220472" right="0.3937007874015748" top="0.3937007874015748" bottom="0.3937007874015748" header="0.11811023622047245" footer="0.11811023622047245"/>
  <pageSetup blackAndWhite="1"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7" sqref="F17"/>
    </sheetView>
  </sheetViews>
  <sheetFormatPr defaultColWidth="9.33203125" defaultRowHeight="12.75"/>
  <cols>
    <col min="1" max="1" width="9.33203125" style="158" customWidth="1"/>
    <col min="2" max="2" width="46.5" style="158" customWidth="1"/>
    <col min="3" max="3" width="43.83203125" style="158" customWidth="1"/>
    <col min="4" max="4" width="14.83203125" style="158" customWidth="1"/>
    <col min="5" max="5" width="15.33203125" style="158" customWidth="1"/>
    <col min="6" max="6" width="21.5" style="159" customWidth="1"/>
    <col min="7" max="16384" width="9.33203125" style="158" customWidth="1"/>
  </cols>
  <sheetData>
    <row r="1" ht="13.5" customHeight="1" thickBot="1"/>
    <row r="2" spans="2:6" ht="15.75" customHeight="1" thickBot="1">
      <c r="B2" s="693" t="s">
        <v>345</v>
      </c>
      <c r="C2" s="693" t="s">
        <v>346</v>
      </c>
      <c r="D2" s="697" t="s">
        <v>347</v>
      </c>
      <c r="E2" s="698"/>
      <c r="F2" s="693" t="s">
        <v>372</v>
      </c>
    </row>
    <row r="3" spans="2:6" ht="12" thickBot="1">
      <c r="B3" s="694"/>
      <c r="C3" s="694"/>
      <c r="D3" s="160" t="s">
        <v>370</v>
      </c>
      <c r="E3" s="161" t="s">
        <v>371</v>
      </c>
      <c r="F3" s="694"/>
    </row>
    <row r="4" spans="2:6" ht="12" thickBot="1">
      <c r="B4" s="162">
        <v>1</v>
      </c>
      <c r="C4" s="163">
        <v>2</v>
      </c>
      <c r="D4" s="163">
        <v>3</v>
      </c>
      <c r="E4" s="163">
        <v>4</v>
      </c>
      <c r="F4" s="163">
        <v>5</v>
      </c>
    </row>
    <row r="5" spans="2:6" ht="34.5" customHeight="1" thickBot="1">
      <c r="B5" s="164" t="s">
        <v>359</v>
      </c>
      <c r="C5" s="165" t="s">
        <v>348</v>
      </c>
      <c r="D5" s="166">
        <f>ROUND(('Ф1'!BC65+'Ф1'!BC66)/('Ф1'!BC124-'Ф1'!BC121-'Ф1'!BC120),2)</f>
        <v>1.76</v>
      </c>
      <c r="E5" s="166">
        <f>ROUND(('Ф1'!BL65+'Ф1'!BL66)/('Ф1'!BL124-'Ф1'!BL121-'Ф1'!BL120),2)</f>
        <v>0.16</v>
      </c>
      <c r="F5" s="171" t="s">
        <v>379</v>
      </c>
    </row>
    <row r="6" spans="1:6" ht="34.5" customHeight="1" thickBot="1">
      <c r="A6" s="175"/>
      <c r="B6" s="176" t="s">
        <v>360</v>
      </c>
      <c r="C6" s="177" t="s">
        <v>361</v>
      </c>
      <c r="D6" s="179">
        <f>ROUND('Ф1'!BC66/'Ф1'!BC124,2)</f>
        <v>1.19</v>
      </c>
      <c r="E6" s="179" t="e">
        <f>ROUND('Ф1'!BD66/'Ф1'!BD124,2)</f>
        <v>#DIV/0!</v>
      </c>
      <c r="F6" s="180" t="s">
        <v>373</v>
      </c>
    </row>
    <row r="7" spans="1:6" ht="34.5" customHeight="1" thickBot="1">
      <c r="A7" s="175"/>
      <c r="B7" s="176" t="s">
        <v>375</v>
      </c>
      <c r="C7" s="177" t="s">
        <v>349</v>
      </c>
      <c r="D7" s="177">
        <f>ROUND(('Ф1'!BC72-'Ф1'!BC69)/('Ф1'!BC124-'Ф1'!BC120-'Ф1'!BC121),2)</f>
        <v>8.73</v>
      </c>
      <c r="E7" s="177">
        <f>ROUND(('Ф1'!BL72-'Ф1'!BL69)/('Ф1'!BL124-'Ф1'!BL120-'Ф1'!BL121),2)</f>
        <v>9.31</v>
      </c>
      <c r="F7" s="178" t="s">
        <v>374</v>
      </c>
    </row>
    <row r="8" spans="2:6" ht="34.5" customHeight="1" thickBot="1">
      <c r="B8" s="164" t="s">
        <v>377</v>
      </c>
      <c r="C8" s="165" t="s">
        <v>376</v>
      </c>
      <c r="D8" s="165">
        <f>ROUND(('Ф1'!BC72-'Ф1'!BC69)/('Ф1'!BC105-'Ф1'!BC97-'Ф1'!BC98-'Ф1'!BC99+'Ф1'!BC124-'Ф1'!BC120-'Ф1'!BC121),2)</f>
        <v>8.73</v>
      </c>
      <c r="E8" s="165" t="e">
        <f>ROUND(('Ф1'!BD72-'Ф1'!BD69)/('Ф1'!BD105-'Ф1'!BD97-'Ф1'!BD98-'Ф1'!BD99+'Ф1'!BD124-'Ф1'!BD120-'Ф1'!BD121),2)</f>
        <v>#DIV/0!</v>
      </c>
      <c r="F8" s="172" t="s">
        <v>378</v>
      </c>
    </row>
    <row r="9" spans="1:6" ht="34.5" customHeight="1" thickBot="1">
      <c r="A9" s="175"/>
      <c r="B9" s="176" t="s">
        <v>350</v>
      </c>
      <c r="C9" s="177" t="s">
        <v>351</v>
      </c>
      <c r="D9" s="177">
        <f>ROUND('Ф1'!BC91/'Ф1'!BC74,2)</f>
        <v>0.97</v>
      </c>
      <c r="E9" s="177">
        <f>ROUND('Ф1'!BL91/'Ф1'!BL74,2)</f>
        <v>0.97</v>
      </c>
      <c r="F9" s="178" t="s">
        <v>373</v>
      </c>
    </row>
    <row r="10" spans="1:6" ht="50.25" customHeight="1" thickBot="1">
      <c r="A10" s="175"/>
      <c r="B10" s="176" t="s">
        <v>362</v>
      </c>
      <c r="C10" s="177" t="s">
        <v>352</v>
      </c>
      <c r="D10" s="177">
        <f>ROUND(('Ф1'!BC105+'Ф1'!BC124)/'Ф1'!BC91,2)</f>
        <v>0.03</v>
      </c>
      <c r="E10" s="177">
        <f>ROUND(('Ф1'!BL105+'Ф1'!BL124)/'Ф1'!BL91,2)</f>
        <v>0.03</v>
      </c>
      <c r="F10" s="180" t="s">
        <v>380</v>
      </c>
    </row>
    <row r="11" spans="2:6" ht="34.5" customHeight="1" thickBot="1">
      <c r="B11" s="164" t="s">
        <v>353</v>
      </c>
      <c r="C11" s="165" t="s">
        <v>354</v>
      </c>
      <c r="D11" s="167">
        <f>('Ф1'!BC72-'Ф1'!BC69)-('Ф1'!BC124-'Ф1'!BC120-'Ф1'!BC121)</f>
        <v>4879</v>
      </c>
      <c r="E11" s="167">
        <f>('Ф1'!BL72-'Ф1'!BL69)-('Ф1'!BL124-'Ф1'!BL120-'Ф1'!BL121)</f>
        <v>5661</v>
      </c>
      <c r="F11" s="172" t="s">
        <v>381</v>
      </c>
    </row>
    <row r="12" spans="2:6" ht="34.5" customHeight="1" thickBot="1">
      <c r="B12" s="164" t="s">
        <v>355</v>
      </c>
      <c r="C12" s="165" t="s">
        <v>356</v>
      </c>
      <c r="D12" s="165">
        <f>ROUND('Ф2'!BI65/('Ф1'!BC74+'Ф1'!BL74)/2,2)</f>
        <v>0</v>
      </c>
      <c r="E12" s="165">
        <f>ROUND('Ф2'!AZ65/('Ф1'!BC74+'Ф1'!BL74)/2,2)</f>
        <v>0</v>
      </c>
      <c r="F12" s="173" t="s">
        <v>382</v>
      </c>
    </row>
    <row r="13" spans="2:6" ht="24.75" customHeight="1">
      <c r="B13" s="699" t="s">
        <v>357</v>
      </c>
      <c r="C13" s="701" t="s">
        <v>358</v>
      </c>
      <c r="D13" s="701">
        <f>ROUND('Ф1'!BC91/('Ф1'!BC105-'Ф1'!BC97-'Ф1'!BC99+'Ф1'!BC124-'Ф1'!BC120-'Ф1'!BC121),2)</f>
        <v>50.72</v>
      </c>
      <c r="E13" s="701">
        <f>ROUND('Ф1'!BL91/('Ф1'!BL105-'Ф1'!BL97-'Ф1'!BL99+'Ф1'!BL124-'Ф1'!BL120-'Ф1'!BL121),2)</f>
        <v>46.88</v>
      </c>
      <c r="F13" s="695" t="s">
        <v>382</v>
      </c>
    </row>
    <row r="14" spans="2:6" ht="24.75" customHeight="1" thickBot="1">
      <c r="B14" s="700"/>
      <c r="C14" s="702"/>
      <c r="D14" s="702"/>
      <c r="E14" s="702"/>
      <c r="F14" s="696"/>
    </row>
    <row r="15" spans="2:6" ht="34.5" customHeight="1" thickBot="1">
      <c r="B15" s="168" t="s">
        <v>363</v>
      </c>
      <c r="C15" s="169" t="s">
        <v>364</v>
      </c>
      <c r="D15" s="170">
        <f>ROUND(('Ф1'!BC91-'Ф1'!BC47)/'Ф1'!BC72,2)</f>
        <v>0.83</v>
      </c>
      <c r="E15" s="169">
        <f>ROUND(('Ф1'!BL91-'Ф1'!BL47)/'Ф1'!BL72,2)</f>
        <v>0.85</v>
      </c>
      <c r="F15" s="174"/>
    </row>
  </sheetData>
  <sheetProtection/>
  <mergeCells count="9">
    <mergeCell ref="F2:F3"/>
    <mergeCell ref="F13:F14"/>
    <mergeCell ref="B2:B3"/>
    <mergeCell ref="C2:C3"/>
    <mergeCell ref="D2:E2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zoomScalePageLayoutView="0" workbookViewId="0" topLeftCell="A1">
      <selection activeCell="AU18" sqref="AU18:AX18"/>
    </sheetView>
  </sheetViews>
  <sheetFormatPr defaultColWidth="1.83203125" defaultRowHeight="12.75"/>
  <cols>
    <col min="1" max="50" width="1.5" style="2" customWidth="1"/>
    <col min="51" max="70" width="1.5" style="104" customWidth="1"/>
    <col min="71" max="125" width="1.5" style="2" customWidth="1"/>
    <col min="126" max="16384" width="1.83203125" style="2" customWidth="1"/>
  </cols>
  <sheetData>
    <row r="1" spans="3:70" ht="8.25" customHeight="1">
      <c r="C1" s="703" t="s">
        <v>401</v>
      </c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3"/>
      <c r="AI1" s="703"/>
      <c r="AJ1" s="703"/>
      <c r="AK1" s="703"/>
      <c r="AL1" s="703"/>
      <c r="AM1" s="703"/>
      <c r="AN1" s="703"/>
      <c r="AO1" s="703"/>
      <c r="AP1" s="703"/>
      <c r="AQ1" s="703"/>
      <c r="AR1" s="703"/>
      <c r="AS1" s="703"/>
      <c r="AT1" s="703"/>
      <c r="AU1" s="703"/>
      <c r="AV1" s="703"/>
      <c r="AW1" s="703"/>
      <c r="AX1" s="703"/>
      <c r="AY1" s="703"/>
      <c r="AZ1" s="703"/>
      <c r="BA1" s="703"/>
      <c r="BB1" s="703"/>
      <c r="BC1" s="703"/>
      <c r="BD1" s="703"/>
      <c r="BE1" s="703"/>
      <c r="BF1" s="703"/>
      <c r="BG1" s="703"/>
      <c r="BH1" s="703"/>
      <c r="BI1" s="703"/>
      <c r="BJ1" s="703"/>
      <c r="BK1" s="703"/>
      <c r="BL1" s="703"/>
      <c r="BM1" s="703"/>
      <c r="BN1" s="703"/>
      <c r="BO1" s="703"/>
      <c r="BP1" s="703"/>
      <c r="BQ1" s="703"/>
      <c r="BR1" s="703"/>
    </row>
    <row r="2" spans="3:70" ht="8.25" customHeight="1"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3"/>
      <c r="BA2" s="703"/>
      <c r="BB2" s="703"/>
      <c r="BC2" s="703"/>
      <c r="BD2" s="703"/>
      <c r="BE2" s="703"/>
      <c r="BF2" s="703"/>
      <c r="BG2" s="703"/>
      <c r="BH2" s="703"/>
      <c r="BI2" s="703"/>
      <c r="BJ2" s="703"/>
      <c r="BK2" s="703"/>
      <c r="BL2" s="703"/>
      <c r="BM2" s="703"/>
      <c r="BN2" s="703"/>
      <c r="BO2" s="703"/>
      <c r="BP2" s="703"/>
      <c r="BQ2" s="703"/>
      <c r="BR2" s="703"/>
    </row>
    <row r="3" ht="8.25" customHeight="1"/>
    <row r="4" spans="3:71" ht="12.75">
      <c r="C4" s="474" t="s">
        <v>400</v>
      </c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</row>
    <row r="5" spans="51:58" ht="9" customHeight="1">
      <c r="AY5" s="438"/>
      <c r="AZ5" s="438"/>
      <c r="BA5" s="438"/>
      <c r="BB5" s="438"/>
      <c r="BC5" s="438"/>
      <c r="BD5" s="438"/>
      <c r="BE5" s="438"/>
      <c r="BF5" s="438"/>
    </row>
    <row r="6" spans="3:70" ht="55.5" customHeight="1">
      <c r="C6" s="225" t="s">
        <v>176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 t="s">
        <v>402</v>
      </c>
      <c r="AV6" s="225"/>
      <c r="AW6" s="225"/>
      <c r="AX6" s="225"/>
      <c r="AY6" s="465" t="s">
        <v>177</v>
      </c>
      <c r="AZ6" s="465"/>
      <c r="BA6" s="465"/>
      <c r="BB6" s="465"/>
      <c r="BC6" s="465"/>
      <c r="BD6" s="465"/>
      <c r="BE6" s="465"/>
      <c r="BF6" s="465"/>
      <c r="BG6" s="465"/>
      <c r="BH6" s="465" t="s">
        <v>178</v>
      </c>
      <c r="BI6" s="465"/>
      <c r="BJ6" s="465"/>
      <c r="BK6" s="465"/>
      <c r="BL6" s="465"/>
      <c r="BM6" s="465"/>
      <c r="BN6" s="465"/>
      <c r="BO6" s="465"/>
      <c r="BP6" s="465"/>
      <c r="BQ6" s="465"/>
      <c r="BR6" s="465"/>
    </row>
    <row r="7" spans="3:70" ht="13.5" customHeight="1">
      <c r="C7" s="225">
        <v>1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>
        <v>2</v>
      </c>
      <c r="AV7" s="225"/>
      <c r="AW7" s="225"/>
      <c r="AX7" s="225"/>
      <c r="AY7" s="465">
        <v>3</v>
      </c>
      <c r="AZ7" s="465"/>
      <c r="BA7" s="465"/>
      <c r="BB7" s="465"/>
      <c r="BC7" s="465"/>
      <c r="BD7" s="465"/>
      <c r="BE7" s="465"/>
      <c r="BF7" s="465"/>
      <c r="BG7" s="465"/>
      <c r="BH7" s="465">
        <v>4</v>
      </c>
      <c r="BI7" s="465"/>
      <c r="BJ7" s="465"/>
      <c r="BK7" s="465"/>
      <c r="BL7" s="465"/>
      <c r="BM7" s="465"/>
      <c r="BN7" s="465"/>
      <c r="BO7" s="465"/>
      <c r="BP7" s="465"/>
      <c r="BQ7" s="465"/>
      <c r="BR7" s="465"/>
    </row>
    <row r="8" spans="3:70" ht="13.5" customHeight="1">
      <c r="C8" s="443" t="s">
        <v>179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0">
        <v>6.1</v>
      </c>
      <c r="AV8" s="440"/>
      <c r="AW8" s="440"/>
      <c r="AX8" s="440"/>
      <c r="AY8" s="465">
        <v>6</v>
      </c>
      <c r="AZ8" s="465"/>
      <c r="BA8" s="465"/>
      <c r="BB8" s="465"/>
      <c r="BC8" s="465"/>
      <c r="BD8" s="465"/>
      <c r="BE8" s="465"/>
      <c r="BF8" s="465"/>
      <c r="BG8" s="465"/>
      <c r="BH8" s="439">
        <v>3399</v>
      </c>
      <c r="BI8" s="439"/>
      <c r="BJ8" s="439"/>
      <c r="BK8" s="439"/>
      <c r="BL8" s="439"/>
      <c r="BM8" s="439"/>
      <c r="BN8" s="439"/>
      <c r="BO8" s="439"/>
      <c r="BP8" s="439"/>
      <c r="BQ8" s="439"/>
      <c r="BR8" s="439"/>
    </row>
    <row r="9" spans="3:70" ht="13.5" customHeight="1">
      <c r="C9" s="447" t="s">
        <v>180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9"/>
      <c r="AU9" s="444"/>
      <c r="AV9" s="445"/>
      <c r="AW9" s="445"/>
      <c r="AX9" s="446"/>
      <c r="AY9" s="486"/>
      <c r="AZ9" s="441"/>
      <c r="BA9" s="441"/>
      <c r="BB9" s="441"/>
      <c r="BC9" s="441"/>
      <c r="BD9" s="441"/>
      <c r="BE9" s="441"/>
      <c r="BF9" s="441"/>
      <c r="BG9" s="487"/>
      <c r="BH9" s="476"/>
      <c r="BI9" s="477"/>
      <c r="BJ9" s="477"/>
      <c r="BK9" s="477"/>
      <c r="BL9" s="477"/>
      <c r="BM9" s="477"/>
      <c r="BN9" s="477"/>
      <c r="BO9" s="477"/>
      <c r="BP9" s="477"/>
      <c r="BQ9" s="477"/>
      <c r="BR9" s="478"/>
    </row>
    <row r="10" spans="3:70" ht="13.5" customHeight="1">
      <c r="C10" s="496" t="s">
        <v>181</v>
      </c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507">
        <v>6.2</v>
      </c>
      <c r="AV10" s="507"/>
      <c r="AW10" s="507"/>
      <c r="AX10" s="507"/>
      <c r="AY10" s="108" t="s">
        <v>91</v>
      </c>
      <c r="AZ10" s="442">
        <v>6</v>
      </c>
      <c r="BA10" s="442"/>
      <c r="BB10" s="442"/>
      <c r="BC10" s="442"/>
      <c r="BD10" s="442"/>
      <c r="BE10" s="442"/>
      <c r="BF10" s="442"/>
      <c r="BG10" s="109" t="s">
        <v>90</v>
      </c>
      <c r="BH10" s="108" t="s">
        <v>91</v>
      </c>
      <c r="BI10" s="442">
        <v>3106</v>
      </c>
      <c r="BJ10" s="442"/>
      <c r="BK10" s="442"/>
      <c r="BL10" s="442"/>
      <c r="BM10" s="442"/>
      <c r="BN10" s="442"/>
      <c r="BO10" s="442"/>
      <c r="BP10" s="442"/>
      <c r="BQ10" s="442"/>
      <c r="BR10" s="109" t="s">
        <v>90</v>
      </c>
    </row>
    <row r="11" spans="3:70" ht="13.5" customHeight="1">
      <c r="C11" s="447" t="s">
        <v>182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9"/>
      <c r="AU11" s="444"/>
      <c r="AV11" s="445"/>
      <c r="AW11" s="445"/>
      <c r="AX11" s="446"/>
      <c r="AY11" s="450"/>
      <c r="AZ11" s="442"/>
      <c r="BA11" s="442"/>
      <c r="BB11" s="442"/>
      <c r="BC11" s="442"/>
      <c r="BD11" s="442"/>
      <c r="BE11" s="442"/>
      <c r="BF11" s="442"/>
      <c r="BG11" s="451"/>
      <c r="BH11" s="450"/>
      <c r="BI11" s="442"/>
      <c r="BJ11" s="442"/>
      <c r="BK11" s="442"/>
      <c r="BL11" s="442"/>
      <c r="BM11" s="442"/>
      <c r="BN11" s="442"/>
      <c r="BO11" s="442"/>
      <c r="BP11" s="442"/>
      <c r="BQ11" s="442"/>
      <c r="BR11" s="451"/>
    </row>
    <row r="12" spans="3:70" ht="13.5" customHeight="1">
      <c r="C12" s="453" t="s">
        <v>183</v>
      </c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79"/>
      <c r="AV12" s="479"/>
      <c r="AW12" s="479"/>
      <c r="AX12" s="479"/>
      <c r="AY12" s="489">
        <f>IF((AY8+AY9)&gt;(AZ10+AY11),AY8+AY9-AZ10-AY11,0)</f>
        <v>0</v>
      </c>
      <c r="AZ12" s="489"/>
      <c r="BA12" s="489"/>
      <c r="BB12" s="489"/>
      <c r="BC12" s="489"/>
      <c r="BD12" s="489"/>
      <c r="BE12" s="489"/>
      <c r="BF12" s="489"/>
      <c r="BG12" s="489"/>
      <c r="BH12" s="480">
        <f>IF((BH8+BH9)&gt;(BI10+BH11),BH8+BH9-BI10-BH11,0)</f>
        <v>293</v>
      </c>
      <c r="BI12" s="481"/>
      <c r="BJ12" s="481"/>
      <c r="BK12" s="481"/>
      <c r="BL12" s="481"/>
      <c r="BM12" s="481"/>
      <c r="BN12" s="481"/>
      <c r="BO12" s="481"/>
      <c r="BP12" s="481"/>
      <c r="BQ12" s="481"/>
      <c r="BR12" s="482"/>
    </row>
    <row r="13" spans="3:70" ht="13.5" customHeight="1">
      <c r="C13" s="456" t="s">
        <v>184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79"/>
      <c r="AV13" s="479"/>
      <c r="AW13" s="479"/>
      <c r="AX13" s="47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3"/>
      <c r="BI13" s="484"/>
      <c r="BJ13" s="484"/>
      <c r="BK13" s="484"/>
      <c r="BL13" s="484"/>
      <c r="BM13" s="484"/>
      <c r="BN13" s="484"/>
      <c r="BO13" s="484"/>
      <c r="BP13" s="484"/>
      <c r="BQ13" s="484"/>
      <c r="BR13" s="485"/>
    </row>
    <row r="14" spans="3:70" ht="13.5" customHeight="1">
      <c r="C14" s="452" t="s">
        <v>185</v>
      </c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506"/>
      <c r="AV14" s="506"/>
      <c r="AW14" s="506"/>
      <c r="AX14" s="506"/>
      <c r="AY14" s="110" t="s">
        <v>91</v>
      </c>
      <c r="AZ14" s="469">
        <f>IF((AZ10+AY11)&gt;(AY8+AY9),AZ10+AY11-AY8-AY9,0)</f>
        <v>0</v>
      </c>
      <c r="BA14" s="469"/>
      <c r="BB14" s="469"/>
      <c r="BC14" s="469"/>
      <c r="BD14" s="469"/>
      <c r="BE14" s="469"/>
      <c r="BF14" s="469"/>
      <c r="BG14" s="111" t="s">
        <v>90</v>
      </c>
      <c r="BH14" s="110" t="s">
        <v>91</v>
      </c>
      <c r="BI14" s="469">
        <f>IF((BI10+BH11)&gt;(BH8+BH9),BI10+BH11-BH8-BH9,0)</f>
        <v>0</v>
      </c>
      <c r="BJ14" s="469"/>
      <c r="BK14" s="469"/>
      <c r="BL14" s="469"/>
      <c r="BM14" s="469"/>
      <c r="BN14" s="469"/>
      <c r="BO14" s="469"/>
      <c r="BP14" s="469"/>
      <c r="BQ14" s="469"/>
      <c r="BR14" s="111" t="s">
        <v>90</v>
      </c>
    </row>
    <row r="15" spans="3:70" ht="13.5" customHeight="1">
      <c r="C15" s="447" t="s">
        <v>186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9"/>
      <c r="AU15" s="444"/>
      <c r="AV15" s="445"/>
      <c r="AW15" s="445"/>
      <c r="AX15" s="446"/>
      <c r="AY15" s="112"/>
      <c r="AZ15" s="488"/>
      <c r="BA15" s="488"/>
      <c r="BB15" s="488"/>
      <c r="BC15" s="488"/>
      <c r="BD15" s="488"/>
      <c r="BE15" s="488"/>
      <c r="BF15" s="488"/>
      <c r="BG15" s="113"/>
      <c r="BH15" s="112"/>
      <c r="BI15" s="488"/>
      <c r="BJ15" s="488"/>
      <c r="BK15" s="488"/>
      <c r="BL15" s="488"/>
      <c r="BM15" s="488"/>
      <c r="BN15" s="488"/>
      <c r="BO15" s="488"/>
      <c r="BP15" s="488"/>
      <c r="BQ15" s="488"/>
      <c r="BR15" s="121"/>
    </row>
    <row r="16" spans="3:70" ht="13.5" customHeight="1">
      <c r="C16" s="447" t="s">
        <v>187</v>
      </c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9"/>
      <c r="AU16" s="444"/>
      <c r="AV16" s="445"/>
      <c r="AW16" s="445"/>
      <c r="AX16" s="446"/>
      <c r="AY16" s="114"/>
      <c r="AZ16" s="488"/>
      <c r="BA16" s="488"/>
      <c r="BB16" s="488"/>
      <c r="BC16" s="488"/>
      <c r="BD16" s="488"/>
      <c r="BE16" s="488"/>
      <c r="BF16" s="488"/>
      <c r="BG16" s="115"/>
      <c r="BH16" s="114"/>
      <c r="BI16" s="488"/>
      <c r="BJ16" s="488"/>
      <c r="BK16" s="488"/>
      <c r="BL16" s="488"/>
      <c r="BM16" s="488"/>
      <c r="BN16" s="488"/>
      <c r="BO16" s="488"/>
      <c r="BP16" s="488"/>
      <c r="BQ16" s="488"/>
      <c r="BR16" s="115"/>
    </row>
    <row r="17" spans="3:70" ht="27" customHeight="1">
      <c r="C17" s="443" t="s">
        <v>188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0" t="s">
        <v>409</v>
      </c>
      <c r="AV17" s="440"/>
      <c r="AW17" s="440"/>
      <c r="AX17" s="440"/>
      <c r="AY17" s="465">
        <v>7950</v>
      </c>
      <c r="AZ17" s="465"/>
      <c r="BA17" s="465"/>
      <c r="BB17" s="465"/>
      <c r="BC17" s="465"/>
      <c r="BD17" s="465"/>
      <c r="BE17" s="465"/>
      <c r="BF17" s="465"/>
      <c r="BG17" s="465"/>
      <c r="BH17" s="439">
        <v>7008</v>
      </c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</row>
    <row r="18" spans="3:70" ht="26.25" customHeight="1">
      <c r="C18" s="447" t="s">
        <v>189</v>
      </c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9"/>
      <c r="AU18" s="444"/>
      <c r="AV18" s="445"/>
      <c r="AW18" s="445"/>
      <c r="AX18" s="446"/>
      <c r="AY18" s="450"/>
      <c r="AZ18" s="442"/>
      <c r="BA18" s="442"/>
      <c r="BB18" s="442"/>
      <c r="BC18" s="442"/>
      <c r="BD18" s="442"/>
      <c r="BE18" s="442"/>
      <c r="BF18" s="442"/>
      <c r="BG18" s="451"/>
      <c r="BH18" s="500"/>
      <c r="BI18" s="501"/>
      <c r="BJ18" s="501"/>
      <c r="BK18" s="501"/>
      <c r="BL18" s="501"/>
      <c r="BM18" s="501"/>
      <c r="BN18" s="501"/>
      <c r="BO18" s="501"/>
      <c r="BP18" s="501"/>
      <c r="BQ18" s="501"/>
      <c r="BR18" s="502"/>
    </row>
    <row r="19" spans="3:70" ht="26.25" customHeight="1">
      <c r="C19" s="447" t="s">
        <v>190</v>
      </c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9"/>
      <c r="AU19" s="444"/>
      <c r="AV19" s="445"/>
      <c r="AW19" s="445"/>
      <c r="AX19" s="446"/>
      <c r="AY19" s="450"/>
      <c r="AZ19" s="442"/>
      <c r="BA19" s="442"/>
      <c r="BB19" s="442"/>
      <c r="BC19" s="442"/>
      <c r="BD19" s="442"/>
      <c r="BE19" s="442"/>
      <c r="BF19" s="442"/>
      <c r="BG19" s="451"/>
      <c r="BH19" s="500"/>
      <c r="BI19" s="501"/>
      <c r="BJ19" s="501"/>
      <c r="BK19" s="501"/>
      <c r="BL19" s="501"/>
      <c r="BM19" s="501"/>
      <c r="BN19" s="501"/>
      <c r="BO19" s="501"/>
      <c r="BP19" s="501"/>
      <c r="BQ19" s="501"/>
      <c r="BR19" s="502"/>
    </row>
    <row r="20" spans="3:70" ht="13.5" customHeight="1">
      <c r="C20" s="443" t="s">
        <v>191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0">
        <v>6.5</v>
      </c>
      <c r="AV20" s="440"/>
      <c r="AW20" s="440"/>
      <c r="AX20" s="440"/>
      <c r="AY20" s="108" t="s">
        <v>91</v>
      </c>
      <c r="AZ20" s="442">
        <v>2834</v>
      </c>
      <c r="BA20" s="442"/>
      <c r="BB20" s="442"/>
      <c r="BC20" s="442"/>
      <c r="BD20" s="442"/>
      <c r="BE20" s="442"/>
      <c r="BF20" s="442"/>
      <c r="BG20" s="109" t="s">
        <v>90</v>
      </c>
      <c r="BH20" s="108" t="s">
        <v>91</v>
      </c>
      <c r="BI20" s="442">
        <v>3659</v>
      </c>
      <c r="BJ20" s="442"/>
      <c r="BK20" s="442"/>
      <c r="BL20" s="442"/>
      <c r="BM20" s="442"/>
      <c r="BN20" s="442"/>
      <c r="BO20" s="442"/>
      <c r="BP20" s="442"/>
      <c r="BQ20" s="442"/>
      <c r="BR20" s="109" t="s">
        <v>90</v>
      </c>
    </row>
    <row r="21" spans="3:70" ht="13.5" customHeight="1">
      <c r="C21" s="443" t="s">
        <v>192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0"/>
      <c r="AV21" s="440"/>
      <c r="AW21" s="440"/>
      <c r="AX21" s="440"/>
      <c r="AY21" s="108" t="s">
        <v>91</v>
      </c>
      <c r="AZ21" s="442"/>
      <c r="BA21" s="442"/>
      <c r="BB21" s="442"/>
      <c r="BC21" s="442"/>
      <c r="BD21" s="442"/>
      <c r="BE21" s="442"/>
      <c r="BF21" s="442"/>
      <c r="BG21" s="109" t="s">
        <v>90</v>
      </c>
      <c r="BH21" s="108" t="s">
        <v>91</v>
      </c>
      <c r="BI21" s="442"/>
      <c r="BJ21" s="442"/>
      <c r="BK21" s="442"/>
      <c r="BL21" s="442"/>
      <c r="BM21" s="442"/>
      <c r="BN21" s="442"/>
      <c r="BO21" s="442"/>
      <c r="BP21" s="442"/>
      <c r="BQ21" s="442"/>
      <c r="BR21" s="109" t="s">
        <v>90</v>
      </c>
    </row>
    <row r="22" spans="3:70" ht="13.5" customHeight="1">
      <c r="C22" s="496" t="s">
        <v>193</v>
      </c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40">
        <v>6.4</v>
      </c>
      <c r="AV22" s="440"/>
      <c r="AW22" s="440"/>
      <c r="AX22" s="440"/>
      <c r="AY22" s="108" t="s">
        <v>91</v>
      </c>
      <c r="AZ22" s="442">
        <v>5193</v>
      </c>
      <c r="BA22" s="442"/>
      <c r="BB22" s="442"/>
      <c r="BC22" s="442"/>
      <c r="BD22" s="442"/>
      <c r="BE22" s="442"/>
      <c r="BF22" s="442"/>
      <c r="BG22" s="109" t="s">
        <v>90</v>
      </c>
      <c r="BH22" s="108" t="s">
        <v>91</v>
      </c>
      <c r="BI22" s="442">
        <v>2446</v>
      </c>
      <c r="BJ22" s="442"/>
      <c r="BK22" s="442"/>
      <c r="BL22" s="442"/>
      <c r="BM22" s="442"/>
      <c r="BN22" s="442"/>
      <c r="BO22" s="442"/>
      <c r="BP22" s="442"/>
      <c r="BQ22" s="442"/>
      <c r="BR22" s="109" t="s">
        <v>90</v>
      </c>
    </row>
    <row r="23" spans="3:70" ht="27" customHeight="1">
      <c r="C23" s="447" t="s">
        <v>194</v>
      </c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9"/>
      <c r="AU23" s="444"/>
      <c r="AV23" s="445"/>
      <c r="AW23" s="445"/>
      <c r="AX23" s="446"/>
      <c r="AY23" s="450"/>
      <c r="AZ23" s="442"/>
      <c r="BA23" s="442"/>
      <c r="BB23" s="442"/>
      <c r="BC23" s="442"/>
      <c r="BD23" s="442"/>
      <c r="BE23" s="442"/>
      <c r="BF23" s="442"/>
      <c r="BG23" s="451"/>
      <c r="BH23" s="450"/>
      <c r="BI23" s="442"/>
      <c r="BJ23" s="442"/>
      <c r="BK23" s="442"/>
      <c r="BL23" s="442"/>
      <c r="BM23" s="442"/>
      <c r="BN23" s="442"/>
      <c r="BO23" s="442"/>
      <c r="BP23" s="442"/>
      <c r="BQ23" s="442"/>
      <c r="BR23" s="451"/>
    </row>
    <row r="24" spans="3:70" ht="26.25" customHeight="1">
      <c r="C24" s="447" t="s">
        <v>365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9"/>
      <c r="AU24" s="444"/>
      <c r="AV24" s="445"/>
      <c r="AW24" s="445"/>
      <c r="AX24" s="446"/>
      <c r="AY24" s="450"/>
      <c r="AZ24" s="442"/>
      <c r="BA24" s="442"/>
      <c r="BB24" s="442"/>
      <c r="BC24" s="442"/>
      <c r="BD24" s="442"/>
      <c r="BE24" s="442"/>
      <c r="BF24" s="442"/>
      <c r="BG24" s="451"/>
      <c r="BH24" s="450"/>
      <c r="BI24" s="442"/>
      <c r="BJ24" s="442"/>
      <c r="BK24" s="442"/>
      <c r="BL24" s="442"/>
      <c r="BM24" s="442"/>
      <c r="BN24" s="442"/>
      <c r="BO24" s="442"/>
      <c r="BP24" s="442"/>
      <c r="BQ24" s="442"/>
      <c r="BR24" s="451"/>
    </row>
    <row r="25" spans="3:70" ht="13.5" customHeight="1">
      <c r="C25" s="453" t="s">
        <v>195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5"/>
      <c r="AU25" s="459"/>
      <c r="AV25" s="460"/>
      <c r="AW25" s="460"/>
      <c r="AX25" s="461"/>
      <c r="AY25" s="468">
        <f>IF((AY12-AZ14+AY17+AZ15+AZ16-AZ20-AZ21-AZ22)&gt;0,AY12-AZ14+AY17+AZ15+AZ16-AZ20-AZ21-AZ22,0)</f>
        <v>0</v>
      </c>
      <c r="AZ25" s="469"/>
      <c r="BA25" s="469"/>
      <c r="BB25" s="469"/>
      <c r="BC25" s="469"/>
      <c r="BD25" s="469"/>
      <c r="BE25" s="469"/>
      <c r="BF25" s="469"/>
      <c r="BG25" s="470"/>
      <c r="BH25" s="480">
        <f>IF((BH12+BH17+BI15+BI16-BI20-BI21-BI22)&gt;0,BH12+BH17+BI15+BI16-BI20-BI21-BI22,0)</f>
        <v>1196</v>
      </c>
      <c r="BI25" s="481"/>
      <c r="BJ25" s="481"/>
      <c r="BK25" s="481"/>
      <c r="BL25" s="481"/>
      <c r="BM25" s="481"/>
      <c r="BN25" s="481"/>
      <c r="BO25" s="481"/>
      <c r="BP25" s="481"/>
      <c r="BQ25" s="481"/>
      <c r="BR25" s="482"/>
    </row>
    <row r="26" spans="3:70" ht="13.5" customHeight="1">
      <c r="C26" s="456" t="s">
        <v>184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8"/>
      <c r="AU26" s="462"/>
      <c r="AV26" s="463"/>
      <c r="AW26" s="463"/>
      <c r="AX26" s="464"/>
      <c r="AY26" s="471"/>
      <c r="AZ26" s="472"/>
      <c r="BA26" s="472"/>
      <c r="BB26" s="472"/>
      <c r="BC26" s="472"/>
      <c r="BD26" s="472"/>
      <c r="BE26" s="472"/>
      <c r="BF26" s="472"/>
      <c r="BG26" s="473"/>
      <c r="BH26" s="483"/>
      <c r="BI26" s="484"/>
      <c r="BJ26" s="484"/>
      <c r="BK26" s="484"/>
      <c r="BL26" s="484"/>
      <c r="BM26" s="484"/>
      <c r="BN26" s="484"/>
      <c r="BO26" s="484"/>
      <c r="BP26" s="484"/>
      <c r="BQ26" s="484"/>
      <c r="BR26" s="485"/>
    </row>
    <row r="27" spans="3:70" ht="13.5" customHeight="1">
      <c r="C27" s="452" t="s">
        <v>185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40"/>
      <c r="AV27" s="440"/>
      <c r="AW27" s="440"/>
      <c r="AX27" s="440"/>
      <c r="AY27" s="106" t="s">
        <v>91</v>
      </c>
      <c r="AZ27" s="441">
        <f>IF((AY12-AZ14+AY17+AZ15+AZ16-AZ20-AZ21-AZ22)&lt;0,-AY12+AZ14-AY17-AZ15-AZ16+AZ20+AZ21+AZ22,0)</f>
        <v>77</v>
      </c>
      <c r="BA27" s="441"/>
      <c r="BB27" s="441"/>
      <c r="BC27" s="441"/>
      <c r="BD27" s="441"/>
      <c r="BE27" s="441"/>
      <c r="BF27" s="441"/>
      <c r="BG27" s="107" t="s">
        <v>90</v>
      </c>
      <c r="BH27" s="106" t="s">
        <v>91</v>
      </c>
      <c r="BI27" s="441">
        <f>IF((BH12-BI14+BH17+BI15+BI16-BI20-BI21-BI22)&lt;0,-BH12+BI14-BH17-BI15-BI16+BI20+BI21+BI22,0)</f>
        <v>0</v>
      </c>
      <c r="BJ27" s="441"/>
      <c r="BK27" s="441"/>
      <c r="BL27" s="441"/>
      <c r="BM27" s="441"/>
      <c r="BN27" s="441"/>
      <c r="BO27" s="441"/>
      <c r="BP27" s="441"/>
      <c r="BQ27" s="441"/>
      <c r="BR27" s="107" t="s">
        <v>90</v>
      </c>
    </row>
    <row r="28" spans="3:70" ht="13.5" customHeight="1">
      <c r="C28" s="443" t="s">
        <v>196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0"/>
      <c r="AV28" s="440"/>
      <c r="AW28" s="440"/>
      <c r="AX28" s="440"/>
      <c r="AY28" s="465"/>
      <c r="AZ28" s="465"/>
      <c r="BA28" s="465"/>
      <c r="BB28" s="465"/>
      <c r="BC28" s="465"/>
      <c r="BD28" s="465"/>
      <c r="BE28" s="465"/>
      <c r="BF28" s="465"/>
      <c r="BG28" s="465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</row>
    <row r="29" spans="3:70" ht="13.5" customHeight="1">
      <c r="C29" s="443" t="s">
        <v>197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0">
        <v>6.6</v>
      </c>
      <c r="AV29" s="440"/>
      <c r="AW29" s="440"/>
      <c r="AX29" s="440"/>
      <c r="AY29" s="465">
        <v>6</v>
      </c>
      <c r="AZ29" s="465"/>
      <c r="BA29" s="465"/>
      <c r="BB29" s="465"/>
      <c r="BC29" s="465"/>
      <c r="BD29" s="465"/>
      <c r="BE29" s="465"/>
      <c r="BF29" s="465"/>
      <c r="BG29" s="465"/>
      <c r="BH29" s="439">
        <v>54</v>
      </c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</row>
    <row r="30" spans="3:70" ht="13.5" customHeight="1">
      <c r="C30" s="443" t="s">
        <v>198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0"/>
      <c r="AV30" s="440"/>
      <c r="AW30" s="440"/>
      <c r="AX30" s="440"/>
      <c r="AY30" s="465"/>
      <c r="AZ30" s="465"/>
      <c r="BA30" s="465"/>
      <c r="BB30" s="465"/>
      <c r="BC30" s="465"/>
      <c r="BD30" s="465"/>
      <c r="BE30" s="465"/>
      <c r="BF30" s="465"/>
      <c r="BG30" s="465"/>
      <c r="BH30" s="439">
        <v>224</v>
      </c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</row>
    <row r="31" spans="3:70" ht="13.5" customHeight="1">
      <c r="C31" s="447" t="s">
        <v>199</v>
      </c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9"/>
      <c r="AU31" s="444"/>
      <c r="AV31" s="445"/>
      <c r="AW31" s="445"/>
      <c r="AX31" s="446"/>
      <c r="AY31" s="450"/>
      <c r="AZ31" s="442"/>
      <c r="BA31" s="442"/>
      <c r="BB31" s="442"/>
      <c r="BC31" s="442"/>
      <c r="BD31" s="442"/>
      <c r="BE31" s="442"/>
      <c r="BF31" s="442"/>
      <c r="BG31" s="451"/>
      <c r="BH31" s="500"/>
      <c r="BI31" s="501"/>
      <c r="BJ31" s="501"/>
      <c r="BK31" s="501"/>
      <c r="BL31" s="501"/>
      <c r="BM31" s="501"/>
      <c r="BN31" s="501"/>
      <c r="BO31" s="501"/>
      <c r="BP31" s="501"/>
      <c r="BQ31" s="501"/>
      <c r="BR31" s="502"/>
    </row>
    <row r="32" spans="3:70" ht="13.5" customHeight="1">
      <c r="C32" s="443" t="s">
        <v>200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0"/>
      <c r="AV32" s="440"/>
      <c r="AW32" s="440"/>
      <c r="AX32" s="440"/>
      <c r="AY32" s="108" t="s">
        <v>91</v>
      </c>
      <c r="AZ32" s="442"/>
      <c r="BA32" s="442"/>
      <c r="BB32" s="442"/>
      <c r="BC32" s="442"/>
      <c r="BD32" s="442"/>
      <c r="BE32" s="442"/>
      <c r="BF32" s="442"/>
      <c r="BG32" s="109" t="s">
        <v>90</v>
      </c>
      <c r="BH32" s="108" t="s">
        <v>91</v>
      </c>
      <c r="BI32" s="442"/>
      <c r="BJ32" s="442"/>
      <c r="BK32" s="442"/>
      <c r="BL32" s="442"/>
      <c r="BM32" s="442"/>
      <c r="BN32" s="442"/>
      <c r="BO32" s="442"/>
      <c r="BP32" s="442"/>
      <c r="BQ32" s="442"/>
      <c r="BR32" s="109" t="s">
        <v>90</v>
      </c>
    </row>
    <row r="33" spans="3:70" ht="13.5" customHeight="1">
      <c r="C33" s="443" t="s">
        <v>201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0"/>
      <c r="AV33" s="440"/>
      <c r="AW33" s="440"/>
      <c r="AX33" s="440"/>
      <c r="AY33" s="108" t="s">
        <v>91</v>
      </c>
      <c r="AZ33" s="442"/>
      <c r="BA33" s="442"/>
      <c r="BB33" s="442"/>
      <c r="BC33" s="442"/>
      <c r="BD33" s="442"/>
      <c r="BE33" s="442"/>
      <c r="BF33" s="442"/>
      <c r="BG33" s="109" t="s">
        <v>90</v>
      </c>
      <c r="BH33" s="108" t="s">
        <v>91</v>
      </c>
      <c r="BI33" s="442"/>
      <c r="BJ33" s="442"/>
      <c r="BK33" s="442"/>
      <c r="BL33" s="442"/>
      <c r="BM33" s="442"/>
      <c r="BN33" s="442"/>
      <c r="BO33" s="442"/>
      <c r="BP33" s="442"/>
      <c r="BQ33" s="442"/>
      <c r="BR33" s="109" t="s">
        <v>90</v>
      </c>
    </row>
    <row r="34" spans="3:70" ht="13.5" customHeight="1">
      <c r="C34" s="496" t="s">
        <v>202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40">
        <v>6.3</v>
      </c>
      <c r="AV34" s="440"/>
      <c r="AW34" s="440"/>
      <c r="AX34" s="440"/>
      <c r="AY34" s="108" t="s">
        <v>91</v>
      </c>
      <c r="AZ34" s="442">
        <v>8</v>
      </c>
      <c r="BA34" s="442"/>
      <c r="BB34" s="442"/>
      <c r="BC34" s="442"/>
      <c r="BD34" s="442"/>
      <c r="BE34" s="442"/>
      <c r="BF34" s="442"/>
      <c r="BG34" s="109" t="s">
        <v>90</v>
      </c>
      <c r="BH34" s="108" t="s">
        <v>91</v>
      </c>
      <c r="BI34" s="442">
        <v>1407</v>
      </c>
      <c r="BJ34" s="442"/>
      <c r="BK34" s="442"/>
      <c r="BL34" s="442"/>
      <c r="BM34" s="442"/>
      <c r="BN34" s="442"/>
      <c r="BO34" s="442"/>
      <c r="BP34" s="442"/>
      <c r="BQ34" s="442"/>
      <c r="BR34" s="109" t="s">
        <v>90</v>
      </c>
    </row>
    <row r="35" spans="1:71" s="46" customFormat="1" ht="13.5" customHeight="1">
      <c r="A35" s="45"/>
      <c r="B35" s="45"/>
      <c r="C35" s="503" t="s">
        <v>203</v>
      </c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5"/>
      <c r="AU35" s="497"/>
      <c r="AV35" s="498"/>
      <c r="AW35" s="498"/>
      <c r="AX35" s="499"/>
      <c r="AY35" s="116"/>
      <c r="AZ35" s="467"/>
      <c r="BA35" s="467"/>
      <c r="BB35" s="467"/>
      <c r="BC35" s="467"/>
      <c r="BD35" s="467"/>
      <c r="BE35" s="467"/>
      <c r="BF35" s="467"/>
      <c r="BG35" s="117"/>
      <c r="BH35" s="116"/>
      <c r="BI35" s="467"/>
      <c r="BJ35" s="467"/>
      <c r="BK35" s="467"/>
      <c r="BL35" s="467"/>
      <c r="BM35" s="467"/>
      <c r="BN35" s="467"/>
      <c r="BO35" s="467"/>
      <c r="BP35" s="467"/>
      <c r="BQ35" s="467"/>
      <c r="BR35" s="117"/>
      <c r="BS35" s="45"/>
    </row>
    <row r="36" spans="3:70" ht="13.5" customHeight="1">
      <c r="C36" s="453" t="s">
        <v>204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5"/>
      <c r="AU36" s="459"/>
      <c r="AV36" s="460"/>
      <c r="AW36" s="460"/>
      <c r="AX36" s="461"/>
      <c r="AY36" s="468">
        <f>IF((AY25-AZ27+AY28+AY29+AY30-AZ32-AZ33-AZ34+AZ35)&gt;0,AY25-AZ27+AY28+AY29+AY30-AZ32-AZ33-AZ34+AZ35,0)</f>
        <v>0</v>
      </c>
      <c r="AZ36" s="469"/>
      <c r="BA36" s="469"/>
      <c r="BB36" s="469"/>
      <c r="BC36" s="469"/>
      <c r="BD36" s="469"/>
      <c r="BE36" s="469"/>
      <c r="BF36" s="469"/>
      <c r="BG36" s="470"/>
      <c r="BH36" s="480">
        <f>IF((BH25-BI27+BH28+BH29+BH30-BI32-BI33-BI34+BI35)&gt;0,BH25-BI27+BH28+BH29+BH30-BI32-BI33-BI34+BI35,0)</f>
        <v>67</v>
      </c>
      <c r="BI36" s="481"/>
      <c r="BJ36" s="481"/>
      <c r="BK36" s="481"/>
      <c r="BL36" s="481"/>
      <c r="BM36" s="481"/>
      <c r="BN36" s="481"/>
      <c r="BO36" s="481"/>
      <c r="BP36" s="481"/>
      <c r="BQ36" s="481"/>
      <c r="BR36" s="482"/>
    </row>
    <row r="37" spans="3:70" ht="13.5" customHeight="1">
      <c r="C37" s="456" t="s">
        <v>184</v>
      </c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8"/>
      <c r="AU37" s="462"/>
      <c r="AV37" s="463"/>
      <c r="AW37" s="463"/>
      <c r="AX37" s="464"/>
      <c r="AY37" s="471"/>
      <c r="AZ37" s="472"/>
      <c r="BA37" s="472"/>
      <c r="BB37" s="472"/>
      <c r="BC37" s="472"/>
      <c r="BD37" s="472"/>
      <c r="BE37" s="472"/>
      <c r="BF37" s="472"/>
      <c r="BG37" s="473"/>
      <c r="BH37" s="483"/>
      <c r="BI37" s="484"/>
      <c r="BJ37" s="484"/>
      <c r="BK37" s="484"/>
      <c r="BL37" s="484"/>
      <c r="BM37" s="484"/>
      <c r="BN37" s="484"/>
      <c r="BO37" s="484"/>
      <c r="BP37" s="484"/>
      <c r="BQ37" s="484"/>
      <c r="BR37" s="485"/>
    </row>
    <row r="38" spans="3:70" ht="13.5" customHeight="1">
      <c r="C38" s="452" t="s">
        <v>185</v>
      </c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40"/>
      <c r="AV38" s="440"/>
      <c r="AW38" s="440"/>
      <c r="AX38" s="440"/>
      <c r="AY38" s="110" t="s">
        <v>91</v>
      </c>
      <c r="AZ38" s="469">
        <f>IF((AY25-AZ27+AY28+AY29+AY30-AZ32-AZ33-AZ34+AZ35)&lt;0,-AY25+AZ27-AY28-AY29-AY30+AZ32+AZ33+AZ34-AZ35,0)</f>
        <v>79</v>
      </c>
      <c r="BA38" s="469"/>
      <c r="BB38" s="469"/>
      <c r="BC38" s="469"/>
      <c r="BD38" s="469"/>
      <c r="BE38" s="469"/>
      <c r="BF38" s="469"/>
      <c r="BG38" s="111" t="s">
        <v>90</v>
      </c>
      <c r="BH38" s="106" t="s">
        <v>91</v>
      </c>
      <c r="BI38" s="441">
        <f>IF((BH25-BI27+BH28+BH29+BH30-BI32-BI33-BI34+BI35)&lt;0,-BH25+BI27-BH28-BH29-BH30+BI32+BI33+BI34-BI35,0)</f>
        <v>0</v>
      </c>
      <c r="BJ38" s="441"/>
      <c r="BK38" s="441"/>
      <c r="BL38" s="441"/>
      <c r="BM38" s="441"/>
      <c r="BN38" s="441"/>
      <c r="BO38" s="441"/>
      <c r="BP38" s="441"/>
      <c r="BQ38" s="441"/>
      <c r="BR38" s="107" t="s">
        <v>90</v>
      </c>
    </row>
    <row r="39" spans="3:70" ht="13.5" customHeight="1">
      <c r="C39" s="443" t="s">
        <v>205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0"/>
      <c r="AV39" s="440"/>
      <c r="AW39" s="440"/>
      <c r="AX39" s="444"/>
      <c r="AY39" s="187"/>
      <c r="AZ39" s="501"/>
      <c r="BA39" s="501"/>
      <c r="BB39" s="501"/>
      <c r="BC39" s="501"/>
      <c r="BD39" s="501"/>
      <c r="BE39" s="501"/>
      <c r="BF39" s="501"/>
      <c r="BG39" s="109"/>
      <c r="BH39" s="187"/>
      <c r="BI39" s="501"/>
      <c r="BJ39" s="501"/>
      <c r="BK39" s="501"/>
      <c r="BL39" s="501"/>
      <c r="BM39" s="501"/>
      <c r="BN39" s="501"/>
      <c r="BO39" s="501"/>
      <c r="BP39" s="501"/>
      <c r="BQ39" s="501"/>
      <c r="BR39" s="188"/>
    </row>
    <row r="40" spans="3:70" ht="13.5" customHeight="1">
      <c r="C40" s="475" t="s">
        <v>206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40"/>
      <c r="AV40" s="440"/>
      <c r="AW40" s="440"/>
      <c r="AX40" s="440"/>
      <c r="AY40" s="103"/>
      <c r="AZ40" s="501"/>
      <c r="BA40" s="501"/>
      <c r="BB40" s="501"/>
      <c r="BC40" s="501"/>
      <c r="BD40" s="501"/>
      <c r="BE40" s="501"/>
      <c r="BF40" s="501"/>
      <c r="BG40" s="103"/>
      <c r="BH40" s="187"/>
      <c r="BI40" s="501"/>
      <c r="BJ40" s="501"/>
      <c r="BK40" s="501"/>
      <c r="BL40" s="501"/>
      <c r="BM40" s="501"/>
      <c r="BN40" s="501"/>
      <c r="BO40" s="501"/>
      <c r="BP40" s="501"/>
      <c r="BQ40" s="501"/>
      <c r="BR40" s="188"/>
    </row>
    <row r="41" spans="3:70" ht="13.5" customHeight="1">
      <c r="C41" s="453" t="s">
        <v>207</v>
      </c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5"/>
      <c r="AU41" s="459"/>
      <c r="AV41" s="460"/>
      <c r="AW41" s="460"/>
      <c r="AX41" s="461"/>
      <c r="AY41" s="468">
        <f>IF((AY36-AZ38+AZ39+AZ40)&gt;0,AY36-AZ38+AZ39+AZ40,0)</f>
        <v>0</v>
      </c>
      <c r="AZ41" s="469"/>
      <c r="BA41" s="469"/>
      <c r="BB41" s="469"/>
      <c r="BC41" s="469"/>
      <c r="BD41" s="469"/>
      <c r="BE41" s="469"/>
      <c r="BF41" s="469"/>
      <c r="BG41" s="470"/>
      <c r="BH41" s="480">
        <f>IF((BH36-BI38+BI39+BI40)&gt;0,BH36-BI38+BI39+BI40,0)</f>
        <v>67</v>
      </c>
      <c r="BI41" s="481"/>
      <c r="BJ41" s="481"/>
      <c r="BK41" s="481"/>
      <c r="BL41" s="481"/>
      <c r="BM41" s="481"/>
      <c r="BN41" s="481"/>
      <c r="BO41" s="481"/>
      <c r="BP41" s="481"/>
      <c r="BQ41" s="481"/>
      <c r="BR41" s="482"/>
    </row>
    <row r="42" spans="3:70" ht="13.5" customHeight="1">
      <c r="C42" s="456" t="s">
        <v>184</v>
      </c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8"/>
      <c r="AU42" s="462"/>
      <c r="AV42" s="463"/>
      <c r="AW42" s="463"/>
      <c r="AX42" s="464"/>
      <c r="AY42" s="471"/>
      <c r="AZ42" s="472"/>
      <c r="BA42" s="472"/>
      <c r="BB42" s="472"/>
      <c r="BC42" s="472"/>
      <c r="BD42" s="472"/>
      <c r="BE42" s="472"/>
      <c r="BF42" s="472"/>
      <c r="BG42" s="473"/>
      <c r="BH42" s="483"/>
      <c r="BI42" s="484"/>
      <c r="BJ42" s="484"/>
      <c r="BK42" s="484"/>
      <c r="BL42" s="484"/>
      <c r="BM42" s="484"/>
      <c r="BN42" s="484"/>
      <c r="BO42" s="484"/>
      <c r="BP42" s="484"/>
      <c r="BQ42" s="484"/>
      <c r="BR42" s="485"/>
    </row>
    <row r="43" spans="3:70" ht="13.5" customHeight="1">
      <c r="C43" s="452" t="s">
        <v>185</v>
      </c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40"/>
      <c r="AV43" s="440"/>
      <c r="AW43" s="440"/>
      <c r="AX43" s="440"/>
      <c r="AY43" s="106" t="s">
        <v>91</v>
      </c>
      <c r="AZ43" s="441">
        <f>IF((AY36-AZ38+AZ39+AZ40)&lt;0,ABS(AY36-AZ38+AZ39+AZ40),0)</f>
        <v>79</v>
      </c>
      <c r="BA43" s="441"/>
      <c r="BB43" s="441"/>
      <c r="BC43" s="441"/>
      <c r="BD43" s="441"/>
      <c r="BE43" s="441"/>
      <c r="BF43" s="441"/>
      <c r="BG43" s="107" t="s">
        <v>90</v>
      </c>
      <c r="BH43" s="106" t="s">
        <v>91</v>
      </c>
      <c r="BI43" s="441">
        <f>IF((BH36-BI38+BI39+BI40)&lt;0,ABS(BH36-BI38+BI39+BI40),0)</f>
        <v>0</v>
      </c>
      <c r="BJ43" s="441"/>
      <c r="BK43" s="441"/>
      <c r="BL43" s="441"/>
      <c r="BM43" s="441"/>
      <c r="BN43" s="441"/>
      <c r="BO43" s="441"/>
      <c r="BP43" s="441"/>
      <c r="BQ43" s="441"/>
      <c r="BR43" s="107" t="s">
        <v>90</v>
      </c>
    </row>
    <row r="45" spans="3:70" ht="12.75">
      <c r="C45" s="474" t="s">
        <v>208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</row>
    <row r="47" spans="3:70" ht="51" customHeight="1">
      <c r="C47" s="225" t="s">
        <v>176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 t="s">
        <v>402</v>
      </c>
      <c r="AV47" s="225"/>
      <c r="AW47" s="225"/>
      <c r="AX47" s="225"/>
      <c r="AY47" s="465" t="s">
        <v>177</v>
      </c>
      <c r="AZ47" s="465"/>
      <c r="BA47" s="465"/>
      <c r="BB47" s="465"/>
      <c r="BC47" s="465"/>
      <c r="BD47" s="465"/>
      <c r="BE47" s="465"/>
      <c r="BF47" s="465"/>
      <c r="BG47" s="465"/>
      <c r="BH47" s="465" t="s">
        <v>178</v>
      </c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</row>
    <row r="48" spans="3:70" ht="13.5" customHeight="1">
      <c r="C48" s="225">
        <v>1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>
        <v>2</v>
      </c>
      <c r="AV48" s="225"/>
      <c r="AW48" s="225"/>
      <c r="AX48" s="225"/>
      <c r="AY48" s="465">
        <v>3</v>
      </c>
      <c r="AZ48" s="465"/>
      <c r="BA48" s="465"/>
      <c r="BB48" s="465"/>
      <c r="BC48" s="465"/>
      <c r="BD48" s="465"/>
      <c r="BE48" s="465"/>
      <c r="BF48" s="465"/>
      <c r="BG48" s="465"/>
      <c r="BH48" s="465">
        <v>4</v>
      </c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</row>
    <row r="49" spans="3:70" ht="13.5" customHeight="1">
      <c r="C49" s="443" t="s">
        <v>209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0"/>
      <c r="AV49" s="440"/>
      <c r="AW49" s="440"/>
      <c r="AX49" s="440"/>
      <c r="AY49" s="119"/>
      <c r="AZ49" s="442"/>
      <c r="BA49" s="442"/>
      <c r="BB49" s="442"/>
      <c r="BC49" s="442"/>
      <c r="BD49" s="442"/>
      <c r="BE49" s="442"/>
      <c r="BF49" s="442"/>
      <c r="BG49" s="109"/>
      <c r="BH49" s="108"/>
      <c r="BI49" s="442"/>
      <c r="BJ49" s="442"/>
      <c r="BK49" s="442"/>
      <c r="BL49" s="442"/>
      <c r="BM49" s="442"/>
      <c r="BN49" s="442"/>
      <c r="BO49" s="442"/>
      <c r="BP49" s="442"/>
      <c r="BQ49" s="442"/>
      <c r="BR49" s="123"/>
    </row>
    <row r="50" spans="3:70" ht="13.5" customHeight="1">
      <c r="C50" s="443" t="s">
        <v>210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0"/>
      <c r="AV50" s="440"/>
      <c r="AW50" s="440"/>
      <c r="AX50" s="440"/>
      <c r="AY50" s="119"/>
      <c r="AZ50" s="442"/>
      <c r="BA50" s="442"/>
      <c r="BB50" s="442"/>
      <c r="BC50" s="442"/>
      <c r="BD50" s="442"/>
      <c r="BE50" s="442"/>
      <c r="BF50" s="442"/>
      <c r="BG50" s="109"/>
      <c r="BH50" s="108"/>
      <c r="BI50" s="442"/>
      <c r="BJ50" s="442"/>
      <c r="BK50" s="442"/>
      <c r="BL50" s="442"/>
      <c r="BM50" s="442"/>
      <c r="BN50" s="442"/>
      <c r="BO50" s="442"/>
      <c r="BP50" s="442"/>
      <c r="BQ50" s="442"/>
      <c r="BR50" s="123"/>
    </row>
    <row r="51" spans="3:70" ht="13.5" customHeight="1">
      <c r="C51" s="443" t="s">
        <v>137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0"/>
      <c r="AV51" s="440"/>
      <c r="AW51" s="440"/>
      <c r="AX51" s="440"/>
      <c r="AY51" s="119"/>
      <c r="AZ51" s="442"/>
      <c r="BA51" s="442"/>
      <c r="BB51" s="442"/>
      <c r="BC51" s="442"/>
      <c r="BD51" s="442"/>
      <c r="BE51" s="442"/>
      <c r="BF51" s="442"/>
      <c r="BG51" s="109"/>
      <c r="BH51" s="108"/>
      <c r="BI51" s="442"/>
      <c r="BJ51" s="442"/>
      <c r="BK51" s="442"/>
      <c r="BL51" s="442"/>
      <c r="BM51" s="442"/>
      <c r="BN51" s="442"/>
      <c r="BO51" s="442"/>
      <c r="BP51" s="442"/>
      <c r="BQ51" s="442"/>
      <c r="BR51" s="123"/>
    </row>
    <row r="52" spans="3:70" ht="13.5" customHeight="1">
      <c r="C52" s="443" t="s">
        <v>211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0"/>
      <c r="AV52" s="440"/>
      <c r="AW52" s="440"/>
      <c r="AX52" s="440"/>
      <c r="AY52" s="119"/>
      <c r="AZ52" s="442"/>
      <c r="BA52" s="442"/>
      <c r="BB52" s="442"/>
      <c r="BC52" s="442"/>
      <c r="BD52" s="442"/>
      <c r="BE52" s="442"/>
      <c r="BF52" s="442"/>
      <c r="BG52" s="109"/>
      <c r="BH52" s="108"/>
      <c r="BI52" s="442"/>
      <c r="BJ52" s="442"/>
      <c r="BK52" s="442"/>
      <c r="BL52" s="442"/>
      <c r="BM52" s="442"/>
      <c r="BN52" s="442"/>
      <c r="BO52" s="442"/>
      <c r="BP52" s="442"/>
      <c r="BQ52" s="442"/>
      <c r="BR52" s="123"/>
    </row>
    <row r="53" spans="3:70" ht="13.5" customHeight="1">
      <c r="C53" s="443" t="s">
        <v>212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0"/>
      <c r="AV53" s="440"/>
      <c r="AW53" s="440"/>
      <c r="AX53" s="440"/>
      <c r="AY53" s="119"/>
      <c r="AZ53" s="442"/>
      <c r="BA53" s="442"/>
      <c r="BB53" s="442"/>
      <c r="BC53" s="442"/>
      <c r="BD53" s="442"/>
      <c r="BE53" s="442"/>
      <c r="BF53" s="442"/>
      <c r="BG53" s="109"/>
      <c r="BH53" s="108"/>
      <c r="BI53" s="442"/>
      <c r="BJ53" s="442"/>
      <c r="BK53" s="442"/>
      <c r="BL53" s="442"/>
      <c r="BM53" s="442"/>
      <c r="BN53" s="442"/>
      <c r="BO53" s="442"/>
      <c r="BP53" s="442"/>
      <c r="BQ53" s="442"/>
      <c r="BR53" s="123"/>
    </row>
    <row r="54" spans="3:70" ht="13.5" customHeight="1">
      <c r="C54" s="495" t="s">
        <v>213</v>
      </c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521"/>
      <c r="AV54" s="521"/>
      <c r="AW54" s="521"/>
      <c r="AX54" s="521"/>
      <c r="AY54" s="120"/>
      <c r="AZ54" s="441">
        <f>SUM(AZ49:BF53)</f>
        <v>0</v>
      </c>
      <c r="BA54" s="441"/>
      <c r="BB54" s="441"/>
      <c r="BC54" s="441"/>
      <c r="BD54" s="441"/>
      <c r="BE54" s="441"/>
      <c r="BF54" s="441"/>
      <c r="BG54" s="107"/>
      <c r="BH54" s="106"/>
      <c r="BI54" s="441">
        <f>SUM(BH49:BR53)</f>
        <v>0</v>
      </c>
      <c r="BJ54" s="441"/>
      <c r="BK54" s="441"/>
      <c r="BL54" s="441"/>
      <c r="BM54" s="441"/>
      <c r="BN54" s="441"/>
      <c r="BO54" s="441"/>
      <c r="BP54" s="441"/>
      <c r="BQ54" s="441"/>
      <c r="BR54" s="124"/>
    </row>
    <row r="55" spans="3:70" ht="13.5" customHeight="1">
      <c r="C55" s="443" t="s">
        <v>214</v>
      </c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0"/>
      <c r="AV55" s="440"/>
      <c r="AW55" s="440"/>
      <c r="AX55" s="440"/>
      <c r="AY55" s="119"/>
      <c r="AZ55" s="442"/>
      <c r="BA55" s="442"/>
      <c r="BB55" s="442"/>
      <c r="BC55" s="442"/>
      <c r="BD55" s="442"/>
      <c r="BE55" s="442"/>
      <c r="BF55" s="442"/>
      <c r="BG55" s="109"/>
      <c r="BH55" s="108"/>
      <c r="BI55" s="442"/>
      <c r="BJ55" s="442"/>
      <c r="BK55" s="442"/>
      <c r="BL55" s="442"/>
      <c r="BM55" s="442"/>
      <c r="BN55" s="442"/>
      <c r="BO55" s="442"/>
      <c r="BP55" s="442"/>
      <c r="BQ55" s="442"/>
      <c r="BR55" s="123"/>
    </row>
    <row r="56" spans="3:70" ht="13.5" customHeight="1">
      <c r="C56" s="495" t="s">
        <v>215</v>
      </c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  <c r="AG56" s="495"/>
      <c r="AH56" s="495"/>
      <c r="AI56" s="495"/>
      <c r="AJ56" s="495"/>
      <c r="AK56" s="495"/>
      <c r="AL56" s="495"/>
      <c r="AM56" s="495"/>
      <c r="AN56" s="495"/>
      <c r="AO56" s="495"/>
      <c r="AP56" s="495"/>
      <c r="AQ56" s="495"/>
      <c r="AR56" s="495"/>
      <c r="AS56" s="495"/>
      <c r="AT56" s="495"/>
      <c r="AU56" s="521"/>
      <c r="AV56" s="521"/>
      <c r="AW56" s="521"/>
      <c r="AX56" s="521"/>
      <c r="AY56" s="120"/>
      <c r="AZ56" s="441">
        <f>AZ54+AZ55</f>
        <v>0</v>
      </c>
      <c r="BA56" s="441"/>
      <c r="BB56" s="441"/>
      <c r="BC56" s="441"/>
      <c r="BD56" s="441"/>
      <c r="BE56" s="441"/>
      <c r="BF56" s="441"/>
      <c r="BG56" s="107"/>
      <c r="BH56" s="106"/>
      <c r="BI56" s="441">
        <f>BI54+BI55</f>
        <v>0</v>
      </c>
      <c r="BJ56" s="441"/>
      <c r="BK56" s="441"/>
      <c r="BL56" s="441"/>
      <c r="BM56" s="441"/>
      <c r="BN56" s="441"/>
      <c r="BO56" s="441"/>
      <c r="BP56" s="441"/>
      <c r="BQ56" s="441"/>
      <c r="BR56" s="124"/>
    </row>
    <row r="57" spans="3:70" ht="13.5" customHeight="1">
      <c r="C57" s="495" t="s">
        <v>216</v>
      </c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521"/>
      <c r="AV57" s="521"/>
      <c r="AW57" s="521"/>
      <c r="AX57" s="521"/>
      <c r="AY57" s="120"/>
      <c r="AZ57" s="441">
        <f>AZ56+AY41-AZ43</f>
        <v>-79</v>
      </c>
      <c r="BA57" s="441"/>
      <c r="BB57" s="441"/>
      <c r="BC57" s="441"/>
      <c r="BD57" s="441"/>
      <c r="BE57" s="441"/>
      <c r="BF57" s="441"/>
      <c r="BG57" s="107"/>
      <c r="BH57" s="106">
        <f>BH56+BH41-BI43</f>
        <v>67</v>
      </c>
      <c r="BI57" s="441">
        <f>BI56+BH41-BI43</f>
        <v>67</v>
      </c>
      <c r="BJ57" s="441"/>
      <c r="BK57" s="441"/>
      <c r="BL57" s="441"/>
      <c r="BM57" s="441"/>
      <c r="BN57" s="441"/>
      <c r="BO57" s="441"/>
      <c r="BP57" s="441"/>
      <c r="BQ57" s="441"/>
      <c r="BR57" s="124"/>
    </row>
  </sheetData>
  <sheetProtection/>
  <mergeCells count="188">
    <mergeCell ref="C1:BR2"/>
    <mergeCell ref="C4:BS4"/>
    <mergeCell ref="AY5:BF5"/>
    <mergeCell ref="C6:AT6"/>
    <mergeCell ref="AU6:AX6"/>
    <mergeCell ref="AY6:BG6"/>
    <mergeCell ref="BH6:BR6"/>
    <mergeCell ref="C7:AT7"/>
    <mergeCell ref="AU7:AX7"/>
    <mergeCell ref="AY7:BG7"/>
    <mergeCell ref="BH7:BR7"/>
    <mergeCell ref="C8:AT8"/>
    <mergeCell ref="AU8:AX8"/>
    <mergeCell ref="AY8:BG8"/>
    <mergeCell ref="BH8:BR8"/>
    <mergeCell ref="C9:AT9"/>
    <mergeCell ref="AU9:AX9"/>
    <mergeCell ref="AY9:BG9"/>
    <mergeCell ref="BH9:BR9"/>
    <mergeCell ref="C10:AT10"/>
    <mergeCell ref="AU10:AX10"/>
    <mergeCell ref="AZ10:BF10"/>
    <mergeCell ref="BI10:BQ10"/>
    <mergeCell ref="C11:AT11"/>
    <mergeCell ref="AU11:AX11"/>
    <mergeCell ref="AY11:BG11"/>
    <mergeCell ref="BH11:BR11"/>
    <mergeCell ref="C12:AT12"/>
    <mergeCell ref="AU12:AX13"/>
    <mergeCell ref="AY12:BG13"/>
    <mergeCell ref="BH12:BR13"/>
    <mergeCell ref="C13:AT13"/>
    <mergeCell ref="C14:AT14"/>
    <mergeCell ref="AU14:AX14"/>
    <mergeCell ref="AZ14:BF14"/>
    <mergeCell ref="BI14:BQ14"/>
    <mergeCell ref="C15:AT15"/>
    <mergeCell ref="AU15:AX15"/>
    <mergeCell ref="AZ15:BF15"/>
    <mergeCell ref="BI15:BQ15"/>
    <mergeCell ref="C16:AT16"/>
    <mergeCell ref="AU16:AX16"/>
    <mergeCell ref="AZ16:BF16"/>
    <mergeCell ref="BI16:BQ16"/>
    <mergeCell ref="C17:AT17"/>
    <mergeCell ref="AU17:AX17"/>
    <mergeCell ref="AY17:BG17"/>
    <mergeCell ref="BH17:BR17"/>
    <mergeCell ref="C18:AT18"/>
    <mergeCell ref="AU18:AX18"/>
    <mergeCell ref="AY18:BG18"/>
    <mergeCell ref="BH18:BR18"/>
    <mergeCell ref="C19:AT19"/>
    <mergeCell ref="AU19:AX19"/>
    <mergeCell ref="AY19:BG19"/>
    <mergeCell ref="BH19:BR19"/>
    <mergeCell ref="C20:AT20"/>
    <mergeCell ref="AU20:AX20"/>
    <mergeCell ref="AZ20:BF20"/>
    <mergeCell ref="BI20:BQ20"/>
    <mergeCell ref="C21:AT21"/>
    <mergeCell ref="AU21:AX21"/>
    <mergeCell ref="AZ21:BF21"/>
    <mergeCell ref="BI21:BQ21"/>
    <mergeCell ref="C22:AT22"/>
    <mergeCell ref="AU22:AX22"/>
    <mergeCell ref="AZ22:BF22"/>
    <mergeCell ref="BI22:BQ22"/>
    <mergeCell ref="C23:AT23"/>
    <mergeCell ref="AU23:AX23"/>
    <mergeCell ref="AY23:BG23"/>
    <mergeCell ref="BH23:BR23"/>
    <mergeCell ref="C24:AT24"/>
    <mergeCell ref="AU24:AX24"/>
    <mergeCell ref="AY24:BG24"/>
    <mergeCell ref="BH24:BR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Y31:BG31"/>
    <mergeCell ref="BH31:BR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4"/>
    <mergeCell ref="AZ34:BF34"/>
    <mergeCell ref="BI34:BQ34"/>
    <mergeCell ref="C35:AT35"/>
    <mergeCell ref="AU35:AX35"/>
    <mergeCell ref="AZ35:BF35"/>
    <mergeCell ref="BI35:BQ35"/>
    <mergeCell ref="C36:AT36"/>
    <mergeCell ref="AU36:AX37"/>
    <mergeCell ref="AY36:BG37"/>
    <mergeCell ref="BH36:BR37"/>
    <mergeCell ref="C37:AT37"/>
    <mergeCell ref="C38:AT38"/>
    <mergeCell ref="AU38:AX38"/>
    <mergeCell ref="AZ38:BF38"/>
    <mergeCell ref="BI38:BQ38"/>
    <mergeCell ref="C39:AT39"/>
    <mergeCell ref="AU39:AX39"/>
    <mergeCell ref="AZ39:BF39"/>
    <mergeCell ref="BI39:BQ39"/>
    <mergeCell ref="C40:AT40"/>
    <mergeCell ref="AU40:AX40"/>
    <mergeCell ref="AZ40:BF40"/>
    <mergeCell ref="BI40:BQ40"/>
    <mergeCell ref="C41:AT41"/>
    <mergeCell ref="AU41:AX42"/>
    <mergeCell ref="AY41:BG42"/>
    <mergeCell ref="BH41:BR42"/>
    <mergeCell ref="C42:AT42"/>
    <mergeCell ref="C43:AT43"/>
    <mergeCell ref="AU43:AX43"/>
    <mergeCell ref="AZ43:BF43"/>
    <mergeCell ref="BI43:BQ43"/>
    <mergeCell ref="C45:BR45"/>
    <mergeCell ref="C47:AT47"/>
    <mergeCell ref="AU47:AX47"/>
    <mergeCell ref="AY47:BG47"/>
    <mergeCell ref="BH47:BR47"/>
    <mergeCell ref="C48:AT48"/>
    <mergeCell ref="AU48:AX48"/>
    <mergeCell ref="AY48:BG48"/>
    <mergeCell ref="BH48:BR48"/>
    <mergeCell ref="C49:AT49"/>
    <mergeCell ref="AU49:AX49"/>
    <mergeCell ref="AZ49:BF49"/>
    <mergeCell ref="BI49:BQ49"/>
    <mergeCell ref="C50:AT50"/>
    <mergeCell ref="AU50:AX50"/>
    <mergeCell ref="AZ50:BF50"/>
    <mergeCell ref="BI50:BQ50"/>
    <mergeCell ref="C51:AT51"/>
    <mergeCell ref="AU51:AX51"/>
    <mergeCell ref="AZ51:BF51"/>
    <mergeCell ref="BI51:BQ51"/>
    <mergeCell ref="C52:AT52"/>
    <mergeCell ref="AU52:AX52"/>
    <mergeCell ref="AZ52:BF52"/>
    <mergeCell ref="BI52:BQ52"/>
    <mergeCell ref="C53:AT53"/>
    <mergeCell ref="AU53:AX53"/>
    <mergeCell ref="AZ53:BF53"/>
    <mergeCell ref="BI53:BQ53"/>
    <mergeCell ref="C54:AT54"/>
    <mergeCell ref="AU54:AX54"/>
    <mergeCell ref="AZ54:BF54"/>
    <mergeCell ref="BI54:BQ54"/>
    <mergeCell ref="C55:AT55"/>
    <mergeCell ref="AU55:AX55"/>
    <mergeCell ref="AZ55:BF55"/>
    <mergeCell ref="BI55:BQ55"/>
    <mergeCell ref="C56:AT56"/>
    <mergeCell ref="AU56:AX56"/>
    <mergeCell ref="AZ56:BF56"/>
    <mergeCell ref="BI56:BQ56"/>
    <mergeCell ref="C57:AT57"/>
    <mergeCell ref="AU57:AX57"/>
    <mergeCell ref="AZ57:BF57"/>
    <mergeCell ref="BI57:BQ57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2:CA112"/>
  <sheetViews>
    <sheetView zoomScalePageLayoutView="0" workbookViewId="0" topLeftCell="D94">
      <selection activeCell="AY119" sqref="AY119"/>
    </sheetView>
  </sheetViews>
  <sheetFormatPr defaultColWidth="1.5" defaultRowHeight="12.75"/>
  <cols>
    <col min="1" max="2" width="1.5" style="2" customWidth="1"/>
    <col min="3" max="3" width="10.83203125" style="2" customWidth="1"/>
    <col min="4" max="4" width="1.5" style="2" customWidth="1"/>
    <col min="5" max="50" width="2" style="2" customWidth="1"/>
    <col min="51" max="54" width="1.83203125" style="2" customWidth="1"/>
    <col min="55" max="72" width="1.66796875" style="2" customWidth="1"/>
    <col min="73" max="16384" width="1.5" style="2" customWidth="1"/>
  </cols>
  <sheetData>
    <row r="1" ht="3.75" customHeight="1"/>
    <row r="2" spans="5:73" ht="14.25" customHeight="1">
      <c r="E2" s="272" t="s">
        <v>403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</row>
    <row r="3" spans="5:73" ht="1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4"/>
      <c r="Z3" s="13"/>
      <c r="AA3" s="13"/>
      <c r="AB3" s="13"/>
      <c r="AC3" s="13"/>
      <c r="AD3" s="271" t="s">
        <v>92</v>
      </c>
      <c r="AE3" s="271"/>
      <c r="AF3" s="273" t="s">
        <v>404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4" t="s">
        <v>94</v>
      </c>
      <c r="AR3" s="274"/>
      <c r="AS3" s="275" t="s">
        <v>398</v>
      </c>
      <c r="AT3" s="275"/>
      <c r="AU3" s="242" t="s">
        <v>93</v>
      </c>
      <c r="AV3" s="242"/>
      <c r="AW3" s="242"/>
      <c r="AX3" s="242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ht="6.75" customHeight="1">
      <c r="BU4" s="190"/>
    </row>
    <row r="5" spans="5:73" ht="45" customHeight="1">
      <c r="E5" s="254" t="s">
        <v>21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 t="s">
        <v>402</v>
      </c>
      <c r="AZ5" s="254"/>
      <c r="BA5" s="254"/>
      <c r="BB5" s="254"/>
      <c r="BC5" s="254" t="s">
        <v>23</v>
      </c>
      <c r="BD5" s="254"/>
      <c r="BE5" s="254"/>
      <c r="BF5" s="254"/>
      <c r="BG5" s="254"/>
      <c r="BH5" s="254"/>
      <c r="BI5" s="254"/>
      <c r="BJ5" s="254"/>
      <c r="BK5" s="254"/>
      <c r="BL5" s="254" t="s">
        <v>24</v>
      </c>
      <c r="BM5" s="254"/>
      <c r="BN5" s="254"/>
      <c r="BO5" s="254"/>
      <c r="BP5" s="254"/>
      <c r="BQ5" s="254"/>
      <c r="BR5" s="254"/>
      <c r="BS5" s="254"/>
      <c r="BT5" s="254"/>
      <c r="BU5" s="190"/>
    </row>
    <row r="6" spans="5:73" ht="13.5" customHeight="1">
      <c r="E6" s="335">
        <v>1</v>
      </c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230">
        <v>2</v>
      </c>
      <c r="AZ6" s="230"/>
      <c r="BA6" s="230"/>
      <c r="BB6" s="230"/>
      <c r="BC6" s="230">
        <v>3</v>
      </c>
      <c r="BD6" s="230"/>
      <c r="BE6" s="230"/>
      <c r="BF6" s="230"/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190"/>
    </row>
    <row r="7" spans="5:74" ht="12.75" customHeight="1">
      <c r="E7" s="327" t="s">
        <v>25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9"/>
      <c r="AY7" s="259"/>
      <c r="AZ7" s="259"/>
      <c r="BA7" s="259"/>
      <c r="BB7" s="260"/>
      <c r="BC7" s="26"/>
      <c r="BD7" s="27"/>
      <c r="BE7" s="27"/>
      <c r="BF7" s="27"/>
      <c r="BG7" s="27"/>
      <c r="BH7" s="27"/>
      <c r="BI7" s="27"/>
      <c r="BJ7" s="27"/>
      <c r="BK7" s="28"/>
      <c r="BL7" s="29"/>
      <c r="BM7" s="30"/>
      <c r="BN7" s="30"/>
      <c r="BO7" s="30"/>
      <c r="BP7" s="30"/>
      <c r="BQ7" s="30"/>
      <c r="BR7" s="30"/>
      <c r="BS7" s="30"/>
      <c r="BT7" s="31"/>
      <c r="BU7" s="190"/>
      <c r="BV7" s="12"/>
    </row>
    <row r="8" spans="5:74" ht="12.75" customHeight="1">
      <c r="E8" s="302" t="s">
        <v>26</v>
      </c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4"/>
      <c r="AY8" s="262"/>
      <c r="AZ8" s="262"/>
      <c r="BA8" s="262"/>
      <c r="BB8" s="263"/>
      <c r="BC8" s="251">
        <f>SUM(BC9,BC10)</f>
        <v>24</v>
      </c>
      <c r="BD8" s="252"/>
      <c r="BE8" s="252"/>
      <c r="BF8" s="252"/>
      <c r="BG8" s="252"/>
      <c r="BH8" s="252"/>
      <c r="BI8" s="252"/>
      <c r="BJ8" s="252"/>
      <c r="BK8" s="253"/>
      <c r="BL8" s="251">
        <f>SUM(BL9,BL10)</f>
        <v>17</v>
      </c>
      <c r="BM8" s="252"/>
      <c r="BN8" s="252"/>
      <c r="BO8" s="252"/>
      <c r="BP8" s="252"/>
      <c r="BQ8" s="252"/>
      <c r="BR8" s="252"/>
      <c r="BS8" s="252"/>
      <c r="BT8" s="253"/>
      <c r="BU8" s="190"/>
      <c r="BV8" s="12"/>
    </row>
    <row r="9" spans="5:74" ht="13.5" customHeight="1">
      <c r="E9" s="332" t="s">
        <v>27</v>
      </c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225" t="s">
        <v>408</v>
      </c>
      <c r="AZ9" s="223"/>
      <c r="BA9" s="223"/>
      <c r="BB9" s="223"/>
      <c r="BC9" s="256">
        <v>24</v>
      </c>
      <c r="BD9" s="256"/>
      <c r="BE9" s="256"/>
      <c r="BF9" s="256"/>
      <c r="BG9" s="256"/>
      <c r="BH9" s="256"/>
      <c r="BI9" s="256"/>
      <c r="BJ9" s="256"/>
      <c r="BK9" s="256"/>
      <c r="BL9" s="201">
        <v>17</v>
      </c>
      <c r="BM9" s="201"/>
      <c r="BN9" s="201"/>
      <c r="BO9" s="201"/>
      <c r="BP9" s="201"/>
      <c r="BQ9" s="201"/>
      <c r="BR9" s="201"/>
      <c r="BS9" s="201"/>
      <c r="BT9" s="201"/>
      <c r="BU9" s="190"/>
      <c r="BV9" s="12"/>
    </row>
    <row r="10" spans="5:74" ht="13.5" customHeight="1">
      <c r="E10" s="296" t="s">
        <v>28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23"/>
      <c r="AZ10" s="223"/>
      <c r="BA10" s="223"/>
      <c r="BB10" s="223"/>
      <c r="BC10" s="392"/>
      <c r="BD10" s="392"/>
      <c r="BE10" s="392"/>
      <c r="BF10" s="392"/>
      <c r="BG10" s="392"/>
      <c r="BH10" s="392"/>
      <c r="BI10" s="392"/>
      <c r="BJ10" s="392"/>
      <c r="BK10" s="392"/>
      <c r="BL10" s="391"/>
      <c r="BM10" s="391"/>
      <c r="BN10" s="391"/>
      <c r="BO10" s="391"/>
      <c r="BP10" s="391"/>
      <c r="BQ10" s="391"/>
      <c r="BR10" s="391"/>
      <c r="BS10" s="391"/>
      <c r="BT10" s="391"/>
      <c r="BU10" s="190"/>
      <c r="BV10" s="12"/>
    </row>
    <row r="11" spans="5:74" ht="13.5" customHeight="1">
      <c r="E11" s="350" t="s">
        <v>29</v>
      </c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255"/>
      <c r="AZ11" s="255"/>
      <c r="BA11" s="255"/>
      <c r="BB11" s="255"/>
      <c r="BC11" s="204"/>
      <c r="BD11" s="204"/>
      <c r="BE11" s="204"/>
      <c r="BF11" s="204"/>
      <c r="BG11" s="204"/>
      <c r="BH11" s="204"/>
      <c r="BI11" s="204"/>
      <c r="BJ11" s="204"/>
      <c r="BK11" s="204"/>
      <c r="BL11" s="211"/>
      <c r="BM11" s="211"/>
      <c r="BN11" s="211"/>
      <c r="BO11" s="211"/>
      <c r="BP11" s="211"/>
      <c r="BQ11" s="211"/>
      <c r="BR11" s="211"/>
      <c r="BS11" s="211"/>
      <c r="BT11" s="211"/>
      <c r="BU11" s="190"/>
      <c r="BV11" s="12"/>
    </row>
    <row r="12" spans="5:74" ht="13.5" customHeight="1">
      <c r="E12" s="227" t="s">
        <v>30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  <c r="AY12" s="388"/>
      <c r="AZ12" s="389"/>
      <c r="BA12" s="389"/>
      <c r="BB12" s="390"/>
      <c r="BC12" s="251">
        <f>SUM(BC13,BC14)</f>
        <v>27391</v>
      </c>
      <c r="BD12" s="252"/>
      <c r="BE12" s="252"/>
      <c r="BF12" s="252"/>
      <c r="BG12" s="252"/>
      <c r="BH12" s="252"/>
      <c r="BI12" s="252"/>
      <c r="BJ12" s="252"/>
      <c r="BK12" s="253"/>
      <c r="BL12" s="251">
        <f>SUM(BL13,BL14)</f>
        <v>26521</v>
      </c>
      <c r="BM12" s="252"/>
      <c r="BN12" s="252"/>
      <c r="BO12" s="252"/>
      <c r="BP12" s="252"/>
      <c r="BQ12" s="252"/>
      <c r="BR12" s="252"/>
      <c r="BS12" s="252"/>
      <c r="BT12" s="253"/>
      <c r="BU12" s="190"/>
      <c r="BV12" s="12"/>
    </row>
    <row r="13" spans="5:74" ht="13.5" customHeight="1">
      <c r="E13" s="351" t="s">
        <v>27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225" t="s">
        <v>407</v>
      </c>
      <c r="AZ13" s="223"/>
      <c r="BA13" s="223"/>
      <c r="BB13" s="223"/>
      <c r="BC13" s="256">
        <v>27391</v>
      </c>
      <c r="BD13" s="256"/>
      <c r="BE13" s="256"/>
      <c r="BF13" s="256"/>
      <c r="BG13" s="256"/>
      <c r="BH13" s="256"/>
      <c r="BI13" s="256"/>
      <c r="BJ13" s="256"/>
      <c r="BK13" s="256"/>
      <c r="BL13" s="201">
        <v>26521</v>
      </c>
      <c r="BM13" s="201"/>
      <c r="BN13" s="201"/>
      <c r="BO13" s="201"/>
      <c r="BP13" s="201"/>
      <c r="BQ13" s="201"/>
      <c r="BR13" s="201"/>
      <c r="BS13" s="201"/>
      <c r="BT13" s="201"/>
      <c r="BU13" s="190"/>
      <c r="BV13" s="12"/>
    </row>
    <row r="14" spans="5:74" ht="13.5" customHeight="1">
      <c r="E14" s="296" t="s">
        <v>31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23"/>
      <c r="AZ14" s="223"/>
      <c r="BA14" s="223"/>
      <c r="BB14" s="223"/>
      <c r="BC14" s="392"/>
      <c r="BD14" s="392"/>
      <c r="BE14" s="392"/>
      <c r="BF14" s="392"/>
      <c r="BG14" s="392"/>
      <c r="BH14" s="392"/>
      <c r="BI14" s="392"/>
      <c r="BJ14" s="392"/>
      <c r="BK14" s="392"/>
      <c r="BL14" s="391"/>
      <c r="BM14" s="391"/>
      <c r="BN14" s="391"/>
      <c r="BO14" s="391"/>
      <c r="BP14" s="391"/>
      <c r="BQ14" s="391"/>
      <c r="BR14" s="391"/>
      <c r="BS14" s="391"/>
      <c r="BT14" s="391"/>
      <c r="BU14" s="190"/>
      <c r="BV14" s="12"/>
    </row>
    <row r="15" spans="5:74" ht="13.5" customHeight="1">
      <c r="E15" s="300" t="s">
        <v>32</v>
      </c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255"/>
      <c r="AZ15" s="255"/>
      <c r="BA15" s="255"/>
      <c r="BB15" s="255"/>
      <c r="BC15" s="251">
        <f>SUM(BC16,BC17)</f>
        <v>0</v>
      </c>
      <c r="BD15" s="252"/>
      <c r="BE15" s="252"/>
      <c r="BF15" s="252"/>
      <c r="BG15" s="252"/>
      <c r="BH15" s="252"/>
      <c r="BI15" s="252"/>
      <c r="BJ15" s="252"/>
      <c r="BK15" s="253"/>
      <c r="BL15" s="251">
        <f>SUM(BL16,BL17)</f>
        <v>0</v>
      </c>
      <c r="BM15" s="252"/>
      <c r="BN15" s="252"/>
      <c r="BO15" s="252"/>
      <c r="BP15" s="252"/>
      <c r="BQ15" s="252"/>
      <c r="BR15" s="252"/>
      <c r="BS15" s="252"/>
      <c r="BT15" s="253"/>
      <c r="BU15" s="190"/>
      <c r="BV15" s="12"/>
    </row>
    <row r="16" spans="5:74" ht="13.5" customHeight="1">
      <c r="E16" s="231" t="s">
        <v>115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297"/>
      <c r="AZ16" s="298"/>
      <c r="BA16" s="298"/>
      <c r="BB16" s="299"/>
      <c r="BC16" s="256"/>
      <c r="BD16" s="256"/>
      <c r="BE16" s="256"/>
      <c r="BF16" s="256"/>
      <c r="BG16" s="256"/>
      <c r="BH16" s="256"/>
      <c r="BI16" s="256"/>
      <c r="BJ16" s="256"/>
      <c r="BK16" s="256"/>
      <c r="BL16" s="201"/>
      <c r="BM16" s="201"/>
      <c r="BN16" s="201"/>
      <c r="BO16" s="201"/>
      <c r="BP16" s="201"/>
      <c r="BQ16" s="201"/>
      <c r="BR16" s="201"/>
      <c r="BS16" s="201"/>
      <c r="BT16" s="201"/>
      <c r="BU16" s="190"/>
      <c r="BV16" s="12"/>
    </row>
    <row r="17" spans="5:74" ht="13.5" customHeight="1">
      <c r="E17" s="231" t="s">
        <v>116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  <c r="AY17" s="297"/>
      <c r="AZ17" s="298"/>
      <c r="BA17" s="298"/>
      <c r="BB17" s="299"/>
      <c r="BC17" s="392"/>
      <c r="BD17" s="392"/>
      <c r="BE17" s="392"/>
      <c r="BF17" s="392"/>
      <c r="BG17" s="392"/>
      <c r="BH17" s="392"/>
      <c r="BI17" s="392"/>
      <c r="BJ17" s="392"/>
      <c r="BK17" s="392"/>
      <c r="BL17" s="391"/>
      <c r="BM17" s="391"/>
      <c r="BN17" s="391"/>
      <c r="BO17" s="391"/>
      <c r="BP17" s="391"/>
      <c r="BQ17" s="391"/>
      <c r="BR17" s="391"/>
      <c r="BS17" s="391"/>
      <c r="BT17" s="391"/>
      <c r="BU17" s="190"/>
      <c r="BV17" s="12"/>
    </row>
    <row r="18" spans="5:74" ht="13.5" customHeight="1">
      <c r="E18" s="334" t="s">
        <v>33</v>
      </c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255"/>
      <c r="AZ18" s="255"/>
      <c r="BA18" s="255"/>
      <c r="BB18" s="255"/>
      <c r="BC18" s="251">
        <f>SUM(BC19,BC20)</f>
        <v>0</v>
      </c>
      <c r="BD18" s="252"/>
      <c r="BE18" s="252"/>
      <c r="BF18" s="252"/>
      <c r="BG18" s="252"/>
      <c r="BH18" s="252"/>
      <c r="BI18" s="252"/>
      <c r="BJ18" s="252"/>
      <c r="BK18" s="253"/>
      <c r="BL18" s="251">
        <f>SUM(BL19,BL20)</f>
        <v>0</v>
      </c>
      <c r="BM18" s="252"/>
      <c r="BN18" s="252"/>
      <c r="BO18" s="252"/>
      <c r="BP18" s="252"/>
      <c r="BQ18" s="252"/>
      <c r="BR18" s="252"/>
      <c r="BS18" s="252"/>
      <c r="BT18" s="253"/>
      <c r="BU18" s="190"/>
      <c r="BV18" s="12"/>
    </row>
    <row r="19" spans="5:74" ht="13.5" customHeight="1">
      <c r="E19" s="231" t="s">
        <v>117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  <c r="AY19" s="297"/>
      <c r="AZ19" s="298"/>
      <c r="BA19" s="298"/>
      <c r="BB19" s="299"/>
      <c r="BC19" s="256"/>
      <c r="BD19" s="256"/>
      <c r="BE19" s="256"/>
      <c r="BF19" s="256"/>
      <c r="BG19" s="256"/>
      <c r="BH19" s="256"/>
      <c r="BI19" s="256"/>
      <c r="BJ19" s="256"/>
      <c r="BK19" s="256"/>
      <c r="BL19" s="201"/>
      <c r="BM19" s="201"/>
      <c r="BN19" s="201"/>
      <c r="BO19" s="201"/>
      <c r="BP19" s="201"/>
      <c r="BQ19" s="201"/>
      <c r="BR19" s="201"/>
      <c r="BS19" s="201"/>
      <c r="BT19" s="201"/>
      <c r="BU19" s="190"/>
      <c r="BV19" s="12"/>
    </row>
    <row r="20" spans="5:74" ht="13.5" customHeight="1">
      <c r="E20" s="231" t="s">
        <v>118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3"/>
      <c r="AY20" s="297"/>
      <c r="AZ20" s="298"/>
      <c r="BA20" s="298"/>
      <c r="BB20" s="299"/>
      <c r="BC20" s="392"/>
      <c r="BD20" s="392"/>
      <c r="BE20" s="392"/>
      <c r="BF20" s="392"/>
      <c r="BG20" s="392"/>
      <c r="BH20" s="392"/>
      <c r="BI20" s="392"/>
      <c r="BJ20" s="392"/>
      <c r="BK20" s="392"/>
      <c r="BL20" s="391"/>
      <c r="BM20" s="391"/>
      <c r="BN20" s="391"/>
      <c r="BO20" s="391"/>
      <c r="BP20" s="391"/>
      <c r="BQ20" s="391"/>
      <c r="BR20" s="391"/>
      <c r="BS20" s="391"/>
      <c r="BT20" s="391"/>
      <c r="BU20" s="190"/>
      <c r="BV20" s="12"/>
    </row>
    <row r="21" spans="5:74" ht="12.75" customHeight="1">
      <c r="E21" s="306" t="s">
        <v>34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  <c r="AY21" s="344"/>
      <c r="AZ21" s="345"/>
      <c r="BA21" s="345"/>
      <c r="BB21" s="346"/>
      <c r="BC21" s="23"/>
      <c r="BD21" s="24"/>
      <c r="BE21" s="24"/>
      <c r="BF21" s="24"/>
      <c r="BG21" s="24"/>
      <c r="BH21" s="24"/>
      <c r="BI21" s="24"/>
      <c r="BJ21" s="24"/>
      <c r="BK21" s="25"/>
      <c r="BL21" s="23"/>
      <c r="BM21" s="24"/>
      <c r="BN21" s="24"/>
      <c r="BO21" s="24"/>
      <c r="BP21" s="24"/>
      <c r="BQ21" s="24"/>
      <c r="BR21" s="24"/>
      <c r="BS21" s="24"/>
      <c r="BT21" s="25"/>
      <c r="BU21" s="190"/>
      <c r="BV21" s="12"/>
    </row>
    <row r="22" spans="5:74" ht="12.75" customHeight="1">
      <c r="E22" s="302" t="s">
        <v>35</v>
      </c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4"/>
      <c r="AY22" s="347"/>
      <c r="AZ22" s="348"/>
      <c r="BA22" s="348"/>
      <c r="BB22" s="349"/>
      <c r="BC22" s="219"/>
      <c r="BD22" s="220"/>
      <c r="BE22" s="220"/>
      <c r="BF22" s="220"/>
      <c r="BG22" s="220"/>
      <c r="BH22" s="220"/>
      <c r="BI22" s="220"/>
      <c r="BJ22" s="220"/>
      <c r="BK22" s="221"/>
      <c r="BL22" s="393"/>
      <c r="BM22" s="394"/>
      <c r="BN22" s="394"/>
      <c r="BO22" s="394"/>
      <c r="BP22" s="394"/>
      <c r="BQ22" s="394"/>
      <c r="BR22" s="394"/>
      <c r="BS22" s="394"/>
      <c r="BT22" s="395"/>
      <c r="BU22" s="190"/>
      <c r="BV22" s="12"/>
    </row>
    <row r="23" spans="5:74" ht="13.5" customHeight="1">
      <c r="E23" s="305" t="s">
        <v>36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255"/>
      <c r="AZ23" s="255"/>
      <c r="BA23" s="255"/>
      <c r="BB23" s="255"/>
      <c r="BC23" s="204"/>
      <c r="BD23" s="204"/>
      <c r="BE23" s="204"/>
      <c r="BF23" s="204"/>
      <c r="BG23" s="204"/>
      <c r="BH23" s="204"/>
      <c r="BI23" s="204"/>
      <c r="BJ23" s="204"/>
      <c r="BK23" s="204"/>
      <c r="BL23" s="211"/>
      <c r="BM23" s="211"/>
      <c r="BN23" s="211"/>
      <c r="BO23" s="211"/>
      <c r="BP23" s="211"/>
      <c r="BQ23" s="211"/>
      <c r="BR23" s="211"/>
      <c r="BS23" s="211"/>
      <c r="BT23" s="211"/>
      <c r="BU23" s="190"/>
      <c r="BV23" s="12"/>
    </row>
    <row r="24" spans="5:74" ht="13.5" customHeight="1">
      <c r="E24" s="300" t="s">
        <v>37</v>
      </c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255"/>
      <c r="AZ24" s="255"/>
      <c r="BA24" s="255"/>
      <c r="BB24" s="255"/>
      <c r="BC24" s="204"/>
      <c r="BD24" s="204"/>
      <c r="BE24" s="204"/>
      <c r="BF24" s="204"/>
      <c r="BG24" s="204"/>
      <c r="BH24" s="204"/>
      <c r="BI24" s="204"/>
      <c r="BJ24" s="204"/>
      <c r="BK24" s="204"/>
      <c r="BL24" s="201"/>
      <c r="BM24" s="201"/>
      <c r="BN24" s="201"/>
      <c r="BO24" s="201"/>
      <c r="BP24" s="201"/>
      <c r="BQ24" s="201"/>
      <c r="BR24" s="201"/>
      <c r="BS24" s="201"/>
      <c r="BT24" s="201"/>
      <c r="BU24" s="190"/>
      <c r="BV24" s="12"/>
    </row>
    <row r="25" spans="5:74" ht="13.5" customHeight="1">
      <c r="E25" s="300" t="s">
        <v>38</v>
      </c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255"/>
      <c r="AZ25" s="255"/>
      <c r="BA25" s="255"/>
      <c r="BB25" s="255"/>
      <c r="BC25" s="204"/>
      <c r="BD25" s="204"/>
      <c r="BE25" s="204"/>
      <c r="BF25" s="204"/>
      <c r="BG25" s="204"/>
      <c r="BH25" s="204"/>
      <c r="BI25" s="204"/>
      <c r="BJ25" s="204"/>
      <c r="BK25" s="204"/>
      <c r="BL25" s="201"/>
      <c r="BM25" s="201"/>
      <c r="BN25" s="201"/>
      <c r="BO25" s="201"/>
      <c r="BP25" s="201"/>
      <c r="BQ25" s="201"/>
      <c r="BR25" s="201"/>
      <c r="BS25" s="201"/>
      <c r="BT25" s="201"/>
      <c r="BU25" s="190"/>
      <c r="BV25" s="12"/>
    </row>
    <row r="26" spans="5:74" ht="13.5" customHeight="1">
      <c r="E26" s="231" t="s">
        <v>101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297"/>
      <c r="AZ26" s="298"/>
      <c r="BA26" s="298"/>
      <c r="BB26" s="299"/>
      <c r="BC26" s="216"/>
      <c r="BD26" s="217"/>
      <c r="BE26" s="217"/>
      <c r="BF26" s="217"/>
      <c r="BG26" s="217"/>
      <c r="BH26" s="217"/>
      <c r="BI26" s="217"/>
      <c r="BJ26" s="217"/>
      <c r="BK26" s="218"/>
      <c r="BL26" s="198"/>
      <c r="BM26" s="199"/>
      <c r="BN26" s="199"/>
      <c r="BO26" s="199"/>
      <c r="BP26" s="199"/>
      <c r="BQ26" s="199"/>
      <c r="BR26" s="199"/>
      <c r="BS26" s="199"/>
      <c r="BT26" s="200"/>
      <c r="BU26" s="190"/>
      <c r="BV26" s="12"/>
    </row>
    <row r="27" spans="5:74" ht="13.5" customHeight="1">
      <c r="E27" s="231" t="s">
        <v>102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3"/>
      <c r="AY27" s="297"/>
      <c r="AZ27" s="298"/>
      <c r="BA27" s="298"/>
      <c r="BB27" s="299"/>
      <c r="BC27" s="216"/>
      <c r="BD27" s="217"/>
      <c r="BE27" s="217"/>
      <c r="BF27" s="217"/>
      <c r="BG27" s="217"/>
      <c r="BH27" s="217"/>
      <c r="BI27" s="217"/>
      <c r="BJ27" s="217"/>
      <c r="BK27" s="218"/>
      <c r="BL27" s="198"/>
      <c r="BM27" s="199"/>
      <c r="BN27" s="199"/>
      <c r="BO27" s="199"/>
      <c r="BP27" s="199"/>
      <c r="BQ27" s="199"/>
      <c r="BR27" s="199"/>
      <c r="BS27" s="199"/>
      <c r="BT27" s="200"/>
      <c r="BU27" s="190"/>
      <c r="BV27" s="12"/>
    </row>
    <row r="28" spans="5:74" ht="13.5" customHeight="1">
      <c r="E28" s="231" t="s">
        <v>103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3"/>
      <c r="AY28" s="297"/>
      <c r="AZ28" s="298"/>
      <c r="BA28" s="298"/>
      <c r="BB28" s="299"/>
      <c r="BC28" s="216"/>
      <c r="BD28" s="217"/>
      <c r="BE28" s="217"/>
      <c r="BF28" s="217"/>
      <c r="BG28" s="217"/>
      <c r="BH28" s="217"/>
      <c r="BI28" s="217"/>
      <c r="BJ28" s="217"/>
      <c r="BK28" s="218"/>
      <c r="BL28" s="198"/>
      <c r="BM28" s="199"/>
      <c r="BN28" s="199"/>
      <c r="BO28" s="199"/>
      <c r="BP28" s="199"/>
      <c r="BQ28" s="199"/>
      <c r="BR28" s="199"/>
      <c r="BS28" s="199"/>
      <c r="BT28" s="200"/>
      <c r="BU28" s="190"/>
      <c r="BV28" s="12"/>
    </row>
    <row r="29" spans="5:74" ht="13.5" customHeight="1">
      <c r="E29" s="300" t="s">
        <v>39</v>
      </c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255"/>
      <c r="AZ29" s="255"/>
      <c r="BA29" s="255"/>
      <c r="BB29" s="255"/>
      <c r="BC29" s="204"/>
      <c r="BD29" s="204"/>
      <c r="BE29" s="204"/>
      <c r="BF29" s="204"/>
      <c r="BG29" s="204"/>
      <c r="BH29" s="204"/>
      <c r="BI29" s="204"/>
      <c r="BJ29" s="204"/>
      <c r="BK29" s="204"/>
      <c r="BL29" s="201"/>
      <c r="BM29" s="201"/>
      <c r="BN29" s="201"/>
      <c r="BO29" s="201"/>
      <c r="BP29" s="201"/>
      <c r="BQ29" s="201"/>
      <c r="BR29" s="201"/>
      <c r="BS29" s="201"/>
      <c r="BT29" s="201"/>
      <c r="BU29" s="190"/>
      <c r="BV29" s="12"/>
    </row>
    <row r="30" spans="5:74" ht="13.5" customHeight="1">
      <c r="E30" s="301" t="s">
        <v>40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257"/>
      <c r="AZ30" s="257"/>
      <c r="BA30" s="257"/>
      <c r="BB30" s="257"/>
      <c r="BC30" s="222">
        <f>BC8+BC11+BC12+BC15+BC18+BC22+BC23+BC24+BC25+BC26+BC27+BC28+BC29</f>
        <v>27415</v>
      </c>
      <c r="BD30" s="222"/>
      <c r="BE30" s="222"/>
      <c r="BF30" s="222"/>
      <c r="BG30" s="222"/>
      <c r="BH30" s="222"/>
      <c r="BI30" s="222"/>
      <c r="BJ30" s="222"/>
      <c r="BK30" s="222"/>
      <c r="BL30" s="222">
        <f>BL8+BL11+BL12+BL15+BL18+BL22+BL23+BL24+BL25+BL29</f>
        <v>26538</v>
      </c>
      <c r="BM30" s="222"/>
      <c r="BN30" s="222"/>
      <c r="BO30" s="222"/>
      <c r="BP30" s="222"/>
      <c r="BQ30" s="222"/>
      <c r="BR30" s="222"/>
      <c r="BS30" s="222"/>
      <c r="BT30" s="222"/>
      <c r="BU30" s="190"/>
      <c r="BV30" s="12"/>
    </row>
    <row r="31" spans="5:74" ht="12.75" customHeight="1">
      <c r="E31" s="327" t="s">
        <v>41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9"/>
      <c r="AY31" s="258"/>
      <c r="AZ31" s="259"/>
      <c r="BA31" s="259"/>
      <c r="BB31" s="260"/>
      <c r="BC31" s="32"/>
      <c r="BD31" s="33"/>
      <c r="BE31" s="33"/>
      <c r="BF31" s="33"/>
      <c r="BG31" s="33"/>
      <c r="BH31" s="33"/>
      <c r="BI31" s="33"/>
      <c r="BJ31" s="33"/>
      <c r="BK31" s="34"/>
      <c r="BL31" s="35"/>
      <c r="BM31" s="36"/>
      <c r="BN31" s="36"/>
      <c r="BO31" s="36"/>
      <c r="BP31" s="36"/>
      <c r="BQ31" s="36"/>
      <c r="BR31" s="36"/>
      <c r="BS31" s="36"/>
      <c r="BT31" s="37"/>
      <c r="BU31" s="190"/>
      <c r="BV31" s="12"/>
    </row>
    <row r="32" spans="5:74" ht="12.75" customHeight="1">
      <c r="E32" s="302" t="s">
        <v>42</v>
      </c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4"/>
      <c r="AY32" s="261"/>
      <c r="AZ32" s="262"/>
      <c r="BA32" s="262"/>
      <c r="BB32" s="263"/>
      <c r="BC32" s="378">
        <f>SUM(BC33:BK36)</f>
        <v>288</v>
      </c>
      <c r="BD32" s="379"/>
      <c r="BE32" s="379"/>
      <c r="BF32" s="379"/>
      <c r="BG32" s="379"/>
      <c r="BH32" s="379"/>
      <c r="BI32" s="379"/>
      <c r="BJ32" s="379"/>
      <c r="BK32" s="380"/>
      <c r="BL32" s="381">
        <f>SUM(BL33:BT36)</f>
        <v>221</v>
      </c>
      <c r="BM32" s="382"/>
      <c r="BN32" s="382"/>
      <c r="BO32" s="382"/>
      <c r="BP32" s="382"/>
      <c r="BQ32" s="382"/>
      <c r="BR32" s="382"/>
      <c r="BS32" s="382"/>
      <c r="BT32" s="383"/>
      <c r="BU32" s="190"/>
      <c r="BV32" s="12"/>
    </row>
    <row r="33" spans="5:74" ht="12.75" customHeight="1">
      <c r="E33" s="231" t="s">
        <v>111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3"/>
      <c r="AY33" s="397" t="s">
        <v>410</v>
      </c>
      <c r="AZ33" s="265"/>
      <c r="BA33" s="265"/>
      <c r="BB33" s="266"/>
      <c r="BC33" s="216">
        <v>190</v>
      </c>
      <c r="BD33" s="217"/>
      <c r="BE33" s="217"/>
      <c r="BF33" s="217"/>
      <c r="BG33" s="217"/>
      <c r="BH33" s="217"/>
      <c r="BI33" s="217"/>
      <c r="BJ33" s="217"/>
      <c r="BK33" s="218"/>
      <c r="BL33" s="213">
        <v>131</v>
      </c>
      <c r="BM33" s="214"/>
      <c r="BN33" s="214"/>
      <c r="BO33" s="214"/>
      <c r="BP33" s="214"/>
      <c r="BQ33" s="214"/>
      <c r="BR33" s="214"/>
      <c r="BS33" s="214"/>
      <c r="BT33" s="215"/>
      <c r="BU33" s="190"/>
      <c r="BV33" s="12"/>
    </row>
    <row r="34" spans="5:74" ht="12.75" customHeight="1">
      <c r="E34" s="231" t="s">
        <v>112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3"/>
      <c r="AY34" s="264"/>
      <c r="AZ34" s="265"/>
      <c r="BA34" s="265"/>
      <c r="BB34" s="266"/>
      <c r="BC34" s="216"/>
      <c r="BD34" s="217"/>
      <c r="BE34" s="217"/>
      <c r="BF34" s="217"/>
      <c r="BG34" s="217"/>
      <c r="BH34" s="217"/>
      <c r="BI34" s="217"/>
      <c r="BJ34" s="217"/>
      <c r="BK34" s="218"/>
      <c r="BL34" s="198"/>
      <c r="BM34" s="199"/>
      <c r="BN34" s="199"/>
      <c r="BO34" s="199"/>
      <c r="BP34" s="199"/>
      <c r="BQ34" s="199"/>
      <c r="BR34" s="199"/>
      <c r="BS34" s="199"/>
      <c r="BT34" s="200"/>
      <c r="BU34" s="190"/>
      <c r="BV34" s="12"/>
    </row>
    <row r="35" spans="5:73" ht="12.75" customHeight="1">
      <c r="E35" s="231" t="s">
        <v>113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3"/>
      <c r="AY35" s="397" t="s">
        <v>410</v>
      </c>
      <c r="AZ35" s="265"/>
      <c r="BA35" s="265"/>
      <c r="BB35" s="266"/>
      <c r="BC35" s="216">
        <v>29</v>
      </c>
      <c r="BD35" s="217"/>
      <c r="BE35" s="217"/>
      <c r="BF35" s="217"/>
      <c r="BG35" s="217"/>
      <c r="BH35" s="217"/>
      <c r="BI35" s="217"/>
      <c r="BJ35" s="217"/>
      <c r="BK35" s="218"/>
      <c r="BL35" s="198">
        <v>20</v>
      </c>
      <c r="BM35" s="199"/>
      <c r="BN35" s="199"/>
      <c r="BO35" s="199"/>
      <c r="BP35" s="199"/>
      <c r="BQ35" s="199"/>
      <c r="BR35" s="199"/>
      <c r="BS35" s="199"/>
      <c r="BT35" s="200"/>
      <c r="BU35" s="190"/>
    </row>
    <row r="36" spans="5:73" ht="12.75" customHeight="1">
      <c r="E36" s="231" t="s">
        <v>114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  <c r="AY36" s="397" t="s">
        <v>410</v>
      </c>
      <c r="AZ36" s="265"/>
      <c r="BA36" s="265"/>
      <c r="BB36" s="266"/>
      <c r="BC36" s="216">
        <v>69</v>
      </c>
      <c r="BD36" s="217"/>
      <c r="BE36" s="217"/>
      <c r="BF36" s="217"/>
      <c r="BG36" s="217"/>
      <c r="BH36" s="217"/>
      <c r="BI36" s="217"/>
      <c r="BJ36" s="217"/>
      <c r="BK36" s="218"/>
      <c r="BL36" s="198">
        <v>70</v>
      </c>
      <c r="BM36" s="199"/>
      <c r="BN36" s="199"/>
      <c r="BO36" s="199"/>
      <c r="BP36" s="199"/>
      <c r="BQ36" s="199"/>
      <c r="BR36" s="199"/>
      <c r="BS36" s="199"/>
      <c r="BT36" s="200"/>
      <c r="BU36" s="191"/>
    </row>
    <row r="37" spans="5:73" ht="13.5" customHeight="1">
      <c r="E37" s="311" t="s">
        <v>43</v>
      </c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255"/>
      <c r="AZ37" s="255"/>
      <c r="BA37" s="255"/>
      <c r="BB37" s="255"/>
      <c r="BC37" s="204"/>
      <c r="BD37" s="204"/>
      <c r="BE37" s="204"/>
      <c r="BF37" s="204"/>
      <c r="BG37" s="204"/>
      <c r="BH37" s="204"/>
      <c r="BI37" s="204"/>
      <c r="BJ37" s="204"/>
      <c r="BK37" s="204"/>
      <c r="BL37" s="201"/>
      <c r="BM37" s="201"/>
      <c r="BN37" s="201"/>
      <c r="BO37" s="201"/>
      <c r="BP37" s="201"/>
      <c r="BQ37" s="201"/>
      <c r="BR37" s="201"/>
      <c r="BS37" s="201"/>
      <c r="BT37" s="201"/>
      <c r="BU37" s="12"/>
    </row>
    <row r="38" spans="5:73" ht="13.5" customHeight="1">
      <c r="E38" s="231" t="s">
        <v>121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  <c r="AY38" s="297"/>
      <c r="AZ38" s="298"/>
      <c r="BA38" s="298"/>
      <c r="BB38" s="299"/>
      <c r="BC38" s="216"/>
      <c r="BD38" s="217"/>
      <c r="BE38" s="217"/>
      <c r="BF38" s="217"/>
      <c r="BG38" s="217"/>
      <c r="BH38" s="217"/>
      <c r="BI38" s="217"/>
      <c r="BJ38" s="217"/>
      <c r="BK38" s="218"/>
      <c r="BL38" s="198"/>
      <c r="BM38" s="199"/>
      <c r="BN38" s="199"/>
      <c r="BO38" s="199"/>
      <c r="BP38" s="199"/>
      <c r="BQ38" s="199"/>
      <c r="BR38" s="199"/>
      <c r="BS38" s="199"/>
      <c r="BT38" s="200"/>
      <c r="BU38" s="12"/>
    </row>
    <row r="39" spans="5:73" ht="13.5" customHeight="1">
      <c r="E39" s="290" t="s">
        <v>122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2"/>
      <c r="AY39" s="297"/>
      <c r="AZ39" s="298"/>
      <c r="BA39" s="298"/>
      <c r="BB39" s="299"/>
      <c r="BC39" s="216"/>
      <c r="BD39" s="217"/>
      <c r="BE39" s="217"/>
      <c r="BF39" s="217"/>
      <c r="BG39" s="217"/>
      <c r="BH39" s="217"/>
      <c r="BI39" s="217"/>
      <c r="BJ39" s="217"/>
      <c r="BK39" s="218"/>
      <c r="BL39" s="198"/>
      <c r="BM39" s="199"/>
      <c r="BN39" s="199"/>
      <c r="BO39" s="199"/>
      <c r="BP39" s="199"/>
      <c r="BQ39" s="199"/>
      <c r="BR39" s="199"/>
      <c r="BS39" s="199"/>
      <c r="BT39" s="200"/>
      <c r="BU39" s="12"/>
    </row>
    <row r="40" spans="5:73" ht="13.5" customHeight="1">
      <c r="E40" s="333" t="s">
        <v>44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225" t="s">
        <v>411</v>
      </c>
      <c r="AZ40" s="223"/>
      <c r="BA40" s="223"/>
      <c r="BB40" s="223"/>
      <c r="BC40" s="204">
        <v>1961</v>
      </c>
      <c r="BD40" s="204"/>
      <c r="BE40" s="204"/>
      <c r="BF40" s="204"/>
      <c r="BG40" s="204"/>
      <c r="BH40" s="204"/>
      <c r="BI40" s="204"/>
      <c r="BJ40" s="204"/>
      <c r="BK40" s="204"/>
      <c r="BL40" s="211">
        <v>3465</v>
      </c>
      <c r="BM40" s="211"/>
      <c r="BN40" s="211"/>
      <c r="BO40" s="211"/>
      <c r="BP40" s="211"/>
      <c r="BQ40" s="211"/>
      <c r="BR40" s="211"/>
      <c r="BS40" s="211"/>
      <c r="BT40" s="211"/>
      <c r="BU40" s="190"/>
    </row>
    <row r="41" spans="5:72" ht="12.75" customHeight="1">
      <c r="E41" s="293" t="s">
        <v>45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5"/>
      <c r="AY41" s="258"/>
      <c r="AZ41" s="259"/>
      <c r="BA41" s="259"/>
      <c r="BB41" s="260"/>
      <c r="BC41" s="95"/>
      <c r="BD41" s="96"/>
      <c r="BE41" s="96"/>
      <c r="BF41" s="96"/>
      <c r="BG41" s="96"/>
      <c r="BH41" s="96"/>
      <c r="BI41" s="96"/>
      <c r="BJ41" s="96"/>
      <c r="BK41" s="97"/>
      <c r="BL41" s="95"/>
      <c r="BM41" s="96"/>
      <c r="BN41" s="96"/>
      <c r="BO41" s="96"/>
      <c r="BP41" s="96"/>
      <c r="BQ41" s="96"/>
      <c r="BR41" s="96"/>
      <c r="BS41" s="96"/>
      <c r="BT41" s="97"/>
    </row>
    <row r="42" spans="5:73" ht="12.75" customHeight="1">
      <c r="E42" s="247" t="s">
        <v>46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9"/>
      <c r="AY42" s="261"/>
      <c r="AZ42" s="262"/>
      <c r="BA42" s="262"/>
      <c r="BB42" s="263"/>
      <c r="BC42" s="219">
        <v>10</v>
      </c>
      <c r="BD42" s="220"/>
      <c r="BE42" s="220"/>
      <c r="BF42" s="220"/>
      <c r="BG42" s="220"/>
      <c r="BH42" s="220"/>
      <c r="BI42" s="220"/>
      <c r="BJ42" s="220"/>
      <c r="BK42" s="221"/>
      <c r="BL42" s="243"/>
      <c r="BM42" s="244"/>
      <c r="BN42" s="244"/>
      <c r="BO42" s="244"/>
      <c r="BP42" s="244"/>
      <c r="BQ42" s="244"/>
      <c r="BR42" s="244"/>
      <c r="BS42" s="244"/>
      <c r="BT42" s="245"/>
      <c r="BU42" s="12"/>
    </row>
    <row r="43" spans="5:77" ht="13.5" customHeight="1">
      <c r="E43" s="250" t="s">
        <v>47</v>
      </c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25" t="s">
        <v>411</v>
      </c>
      <c r="AZ43" s="255"/>
      <c r="BA43" s="255"/>
      <c r="BB43" s="255"/>
      <c r="BC43" s="256">
        <v>970</v>
      </c>
      <c r="BD43" s="256"/>
      <c r="BE43" s="256"/>
      <c r="BF43" s="256"/>
      <c r="BG43" s="256"/>
      <c r="BH43" s="256"/>
      <c r="BI43" s="256"/>
      <c r="BJ43" s="256"/>
      <c r="BK43" s="256"/>
      <c r="BL43" s="211">
        <v>994</v>
      </c>
      <c r="BM43" s="211"/>
      <c r="BN43" s="211"/>
      <c r="BO43" s="211"/>
      <c r="BP43" s="211"/>
      <c r="BQ43" s="211"/>
      <c r="BR43" s="211"/>
      <c r="BS43" s="211"/>
      <c r="BT43" s="211"/>
      <c r="BU43" s="190"/>
      <c r="BV43" s="12"/>
      <c r="BW43" s="12"/>
      <c r="BX43" s="12"/>
      <c r="BY43" s="12"/>
    </row>
    <row r="44" spans="5:77" ht="13.5" customHeight="1">
      <c r="E44" s="296" t="s">
        <v>48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55"/>
      <c r="AZ44" s="255"/>
      <c r="BA44" s="255"/>
      <c r="BB44" s="255"/>
      <c r="BC44" s="256">
        <v>952</v>
      </c>
      <c r="BD44" s="256"/>
      <c r="BE44" s="256"/>
      <c r="BF44" s="256"/>
      <c r="BG44" s="256"/>
      <c r="BH44" s="256"/>
      <c r="BI44" s="256"/>
      <c r="BJ44" s="256"/>
      <c r="BK44" s="256"/>
      <c r="BL44" s="211">
        <v>952</v>
      </c>
      <c r="BM44" s="211"/>
      <c r="BN44" s="211"/>
      <c r="BO44" s="211"/>
      <c r="BP44" s="211"/>
      <c r="BQ44" s="211"/>
      <c r="BR44" s="211"/>
      <c r="BS44" s="211"/>
      <c r="BT44" s="211"/>
      <c r="BU44" s="190"/>
      <c r="BV44" s="12"/>
      <c r="BW44" s="12"/>
      <c r="BX44" s="12"/>
      <c r="BY44" s="12"/>
    </row>
    <row r="45" spans="5:77" ht="13.5" customHeight="1">
      <c r="E45" s="231" t="s">
        <v>123</v>
      </c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97"/>
      <c r="AZ45" s="298"/>
      <c r="BA45" s="298"/>
      <c r="BB45" s="299"/>
      <c r="BC45" s="209"/>
      <c r="BD45" s="203"/>
      <c r="BE45" s="203"/>
      <c r="BF45" s="203"/>
      <c r="BG45" s="203"/>
      <c r="BH45" s="203"/>
      <c r="BI45" s="203"/>
      <c r="BJ45" s="203"/>
      <c r="BK45" s="208"/>
      <c r="BL45" s="213"/>
      <c r="BM45" s="214"/>
      <c r="BN45" s="214"/>
      <c r="BO45" s="214"/>
      <c r="BP45" s="214"/>
      <c r="BQ45" s="214"/>
      <c r="BR45" s="214"/>
      <c r="BS45" s="214"/>
      <c r="BT45" s="215"/>
      <c r="BU45" s="190"/>
      <c r="BV45" s="12"/>
      <c r="BW45" s="12"/>
      <c r="BX45" s="12"/>
      <c r="BY45" s="12"/>
    </row>
    <row r="46" spans="5:73" ht="13.5" customHeight="1">
      <c r="E46" s="231" t="s">
        <v>124</v>
      </c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3"/>
      <c r="AY46" s="297"/>
      <c r="AZ46" s="298"/>
      <c r="BA46" s="298"/>
      <c r="BB46" s="299"/>
      <c r="BC46" s="209"/>
      <c r="BD46" s="203"/>
      <c r="BE46" s="203"/>
      <c r="BF46" s="203"/>
      <c r="BG46" s="203"/>
      <c r="BH46" s="203"/>
      <c r="BI46" s="203"/>
      <c r="BJ46" s="203"/>
      <c r="BK46" s="208"/>
      <c r="BL46" s="213"/>
      <c r="BM46" s="214"/>
      <c r="BN46" s="214"/>
      <c r="BO46" s="214"/>
      <c r="BP46" s="214"/>
      <c r="BQ46" s="214"/>
      <c r="BR46" s="214"/>
      <c r="BS46" s="214"/>
      <c r="BT46" s="215"/>
      <c r="BU46" s="12"/>
    </row>
    <row r="47" spans="5:73" ht="13.5" customHeight="1">
      <c r="E47" s="287" t="s">
        <v>49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23"/>
      <c r="AZ47" s="223"/>
      <c r="BA47" s="223"/>
      <c r="BB47" s="223"/>
      <c r="BC47" s="204">
        <v>1160</v>
      </c>
      <c r="BD47" s="204"/>
      <c r="BE47" s="204"/>
      <c r="BF47" s="204"/>
      <c r="BG47" s="204"/>
      <c r="BH47" s="204"/>
      <c r="BI47" s="204"/>
      <c r="BJ47" s="204"/>
      <c r="BK47" s="204"/>
      <c r="BL47" s="211">
        <v>1551</v>
      </c>
      <c r="BM47" s="211"/>
      <c r="BN47" s="211"/>
      <c r="BO47" s="211"/>
      <c r="BP47" s="211"/>
      <c r="BQ47" s="211"/>
      <c r="BR47" s="211"/>
      <c r="BS47" s="211"/>
      <c r="BT47" s="211"/>
      <c r="BU47" s="190"/>
    </row>
    <row r="48" spans="5:73" ht="13.5" customHeight="1">
      <c r="E48" s="287" t="s">
        <v>50</v>
      </c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23"/>
      <c r="AZ48" s="223"/>
      <c r="BA48" s="223"/>
      <c r="BB48" s="223"/>
      <c r="BC48" s="204"/>
      <c r="BD48" s="204"/>
      <c r="BE48" s="204"/>
      <c r="BF48" s="204"/>
      <c r="BG48" s="204"/>
      <c r="BH48" s="204"/>
      <c r="BI48" s="204"/>
      <c r="BJ48" s="204"/>
      <c r="BK48" s="204"/>
      <c r="BL48" s="211"/>
      <c r="BM48" s="211"/>
      <c r="BN48" s="211"/>
      <c r="BO48" s="211"/>
      <c r="BP48" s="211"/>
      <c r="BQ48" s="211"/>
      <c r="BR48" s="211"/>
      <c r="BS48" s="211"/>
      <c r="BT48" s="211"/>
      <c r="BU48" s="190"/>
    </row>
    <row r="49" spans="5:73" ht="13.5" customHeight="1">
      <c r="E49" s="287" t="s">
        <v>51</v>
      </c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23"/>
      <c r="AZ49" s="223"/>
      <c r="BA49" s="223"/>
      <c r="BB49" s="223"/>
      <c r="BC49" s="212">
        <f>SUM(BC50,BC51)</f>
        <v>1108</v>
      </c>
      <c r="BD49" s="212"/>
      <c r="BE49" s="212"/>
      <c r="BF49" s="212"/>
      <c r="BG49" s="212"/>
      <c r="BH49" s="212"/>
      <c r="BI49" s="212"/>
      <c r="BJ49" s="212"/>
      <c r="BK49" s="212"/>
      <c r="BL49" s="212">
        <f>SUM(BL50,BL51)</f>
        <v>111</v>
      </c>
      <c r="BM49" s="212"/>
      <c r="BN49" s="212"/>
      <c r="BO49" s="212"/>
      <c r="BP49" s="212"/>
      <c r="BQ49" s="212"/>
      <c r="BR49" s="212"/>
      <c r="BS49" s="212"/>
      <c r="BT49" s="212"/>
      <c r="BU49" s="190"/>
    </row>
    <row r="50" spans="5:73" ht="13.5" customHeight="1">
      <c r="E50" s="231" t="s">
        <v>129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3"/>
      <c r="AY50" s="396"/>
      <c r="AZ50" s="235"/>
      <c r="BA50" s="235"/>
      <c r="BB50" s="236"/>
      <c r="BC50" s="216"/>
      <c r="BD50" s="217"/>
      <c r="BE50" s="217"/>
      <c r="BF50" s="217"/>
      <c r="BG50" s="217"/>
      <c r="BH50" s="217"/>
      <c r="BI50" s="217"/>
      <c r="BJ50" s="217"/>
      <c r="BK50" s="218"/>
      <c r="BL50" s="198"/>
      <c r="BM50" s="199"/>
      <c r="BN50" s="199"/>
      <c r="BO50" s="199"/>
      <c r="BP50" s="199"/>
      <c r="BQ50" s="199"/>
      <c r="BR50" s="199"/>
      <c r="BS50" s="199"/>
      <c r="BT50" s="200"/>
      <c r="BU50" s="190"/>
    </row>
    <row r="51" spans="5:73" ht="13.5" customHeight="1">
      <c r="E51" s="231" t="s">
        <v>130</v>
      </c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3"/>
      <c r="AY51" s="234" t="s">
        <v>412</v>
      </c>
      <c r="AZ51" s="235"/>
      <c r="BA51" s="235"/>
      <c r="BB51" s="236"/>
      <c r="BC51" s="216">
        <v>1108</v>
      </c>
      <c r="BD51" s="217"/>
      <c r="BE51" s="217"/>
      <c r="BF51" s="217"/>
      <c r="BG51" s="217"/>
      <c r="BH51" s="217"/>
      <c r="BI51" s="217"/>
      <c r="BJ51" s="217"/>
      <c r="BK51" s="218"/>
      <c r="BL51" s="213">
        <v>111</v>
      </c>
      <c r="BM51" s="214"/>
      <c r="BN51" s="214"/>
      <c r="BO51" s="214"/>
      <c r="BP51" s="214"/>
      <c r="BQ51" s="214"/>
      <c r="BR51" s="214"/>
      <c r="BS51" s="214"/>
      <c r="BT51" s="215"/>
      <c r="BU51" s="190"/>
    </row>
    <row r="52" spans="5:73" ht="13.5" customHeight="1">
      <c r="E52" s="287" t="s">
        <v>52</v>
      </c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55"/>
      <c r="AZ52" s="255"/>
      <c r="BA52" s="255"/>
      <c r="BB52" s="255"/>
      <c r="BC52" s="256">
        <v>10</v>
      </c>
      <c r="BD52" s="256"/>
      <c r="BE52" s="256"/>
      <c r="BF52" s="256"/>
      <c r="BG52" s="256"/>
      <c r="BH52" s="256"/>
      <c r="BI52" s="256"/>
      <c r="BJ52" s="256"/>
      <c r="BK52" s="256"/>
      <c r="BL52" s="201">
        <v>8</v>
      </c>
      <c r="BM52" s="201"/>
      <c r="BN52" s="201"/>
      <c r="BO52" s="201"/>
      <c r="BP52" s="201"/>
      <c r="BQ52" s="201"/>
      <c r="BR52" s="201"/>
      <c r="BS52" s="201"/>
      <c r="BT52" s="201"/>
      <c r="BU52" s="190"/>
    </row>
    <row r="53" spans="5:73" ht="13.5" customHeight="1">
      <c r="E53" s="231" t="s">
        <v>131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3"/>
      <c r="AY53" s="297"/>
      <c r="AZ53" s="298"/>
      <c r="BA53" s="298"/>
      <c r="BB53" s="299"/>
      <c r="BC53" s="278"/>
      <c r="BD53" s="279"/>
      <c r="BE53" s="279"/>
      <c r="BF53" s="279"/>
      <c r="BG53" s="279"/>
      <c r="BH53" s="279"/>
      <c r="BI53" s="279"/>
      <c r="BJ53" s="279"/>
      <c r="BK53" s="280"/>
      <c r="BL53" s="432"/>
      <c r="BM53" s="433"/>
      <c r="BN53" s="433"/>
      <c r="BO53" s="433"/>
      <c r="BP53" s="433"/>
      <c r="BQ53" s="433"/>
      <c r="BR53" s="433"/>
      <c r="BS53" s="433"/>
      <c r="BT53" s="434"/>
      <c r="BU53" s="12"/>
    </row>
    <row r="54" spans="5:73" ht="13.5" customHeight="1">
      <c r="E54" s="300" t="s">
        <v>53</v>
      </c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255"/>
      <c r="AZ54" s="255"/>
      <c r="BA54" s="255"/>
      <c r="BB54" s="255"/>
      <c r="BC54" s="256">
        <v>13</v>
      </c>
      <c r="BD54" s="256"/>
      <c r="BE54" s="256"/>
      <c r="BF54" s="256"/>
      <c r="BG54" s="256"/>
      <c r="BH54" s="256"/>
      <c r="BI54" s="256"/>
      <c r="BJ54" s="256"/>
      <c r="BK54" s="256"/>
      <c r="BL54" s="201"/>
      <c r="BM54" s="201"/>
      <c r="BN54" s="201"/>
      <c r="BO54" s="201"/>
      <c r="BP54" s="201"/>
      <c r="BQ54" s="201"/>
      <c r="BR54" s="201"/>
      <c r="BS54" s="201"/>
      <c r="BT54" s="201"/>
      <c r="BU54" s="12"/>
    </row>
    <row r="55" spans="5:73" ht="13.5" customHeight="1">
      <c r="E55" s="330" t="s">
        <v>54</v>
      </c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257"/>
      <c r="AZ55" s="257"/>
      <c r="BA55" s="257"/>
      <c r="BB55" s="257"/>
      <c r="BC55" s="222">
        <f>BC32+BC37+BC38+BC39+BC40+BC42+BC43+BC45+BC46+BC47+BC48+BC49+BC52+BC53+BC54</f>
        <v>5520</v>
      </c>
      <c r="BD55" s="222"/>
      <c r="BE55" s="222"/>
      <c r="BF55" s="222"/>
      <c r="BG55" s="222"/>
      <c r="BH55" s="222"/>
      <c r="BI55" s="222"/>
      <c r="BJ55" s="222"/>
      <c r="BK55" s="222"/>
      <c r="BL55" s="222">
        <f>BL32+BL37+BL38+BL39+BL40+BL42+BL43+BL45+BL46+BL47+BL48+BL49+BL52+BL53+BL54</f>
        <v>6350</v>
      </c>
      <c r="BM55" s="222"/>
      <c r="BN55" s="222"/>
      <c r="BO55" s="222"/>
      <c r="BP55" s="222"/>
      <c r="BQ55" s="222"/>
      <c r="BR55" s="222"/>
      <c r="BS55" s="222"/>
      <c r="BT55" s="222"/>
      <c r="BU55" s="12"/>
    </row>
    <row r="56" spans="5:73" ht="13.5" customHeight="1">
      <c r="E56" s="309" t="s">
        <v>169</v>
      </c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257"/>
      <c r="AZ56" s="257"/>
      <c r="BA56" s="257"/>
      <c r="BB56" s="257"/>
      <c r="BC56" s="204"/>
      <c r="BD56" s="204"/>
      <c r="BE56" s="204"/>
      <c r="BF56" s="204"/>
      <c r="BG56" s="204"/>
      <c r="BH56" s="204"/>
      <c r="BI56" s="204"/>
      <c r="BJ56" s="204"/>
      <c r="BK56" s="204"/>
      <c r="BL56" s="201"/>
      <c r="BM56" s="201"/>
      <c r="BN56" s="201"/>
      <c r="BO56" s="201"/>
      <c r="BP56" s="201"/>
      <c r="BQ56" s="201"/>
      <c r="BR56" s="201"/>
      <c r="BS56" s="201"/>
      <c r="BT56" s="201"/>
      <c r="BU56" s="12"/>
    </row>
    <row r="57" spans="5:72" ht="13.5" customHeight="1">
      <c r="E57" s="330" t="s">
        <v>55</v>
      </c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10"/>
      <c r="AZ57" s="310"/>
      <c r="BA57" s="310"/>
      <c r="BB57" s="310"/>
      <c r="BC57" s="222">
        <f>BC30+BC55+BC56</f>
        <v>32935</v>
      </c>
      <c r="BD57" s="222"/>
      <c r="BE57" s="222"/>
      <c r="BF57" s="222"/>
      <c r="BG57" s="222"/>
      <c r="BH57" s="222"/>
      <c r="BI57" s="222"/>
      <c r="BJ57" s="222"/>
      <c r="BK57" s="222"/>
      <c r="BL57" s="222">
        <f>BL30+BL55+BL56</f>
        <v>32888</v>
      </c>
      <c r="BM57" s="222"/>
      <c r="BN57" s="222"/>
      <c r="BO57" s="222"/>
      <c r="BP57" s="222"/>
      <c r="BQ57" s="222"/>
      <c r="BR57" s="222"/>
      <c r="BS57" s="222"/>
      <c r="BT57" s="222"/>
    </row>
    <row r="58" spans="5:73" ht="6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7"/>
      <c r="AZ58" s="7"/>
      <c r="BA58" s="7"/>
      <c r="BB58" s="7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9"/>
      <c r="BO58" s="9"/>
      <c r="BP58" s="9"/>
      <c r="BQ58" s="9"/>
      <c r="BR58" s="9"/>
      <c r="BS58" s="9"/>
      <c r="BT58" s="9"/>
      <c r="BU58" s="5"/>
    </row>
    <row r="59" spans="5:72" s="3" customFormat="1" ht="18.75" customHeight="1">
      <c r="E59" s="254" t="s">
        <v>56</v>
      </c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 t="s">
        <v>402</v>
      </c>
      <c r="AZ59" s="254"/>
      <c r="BA59" s="254"/>
      <c r="BB59" s="254"/>
      <c r="BC59" s="254" t="s">
        <v>23</v>
      </c>
      <c r="BD59" s="254"/>
      <c r="BE59" s="254"/>
      <c r="BF59" s="254"/>
      <c r="BG59" s="254"/>
      <c r="BH59" s="254"/>
      <c r="BI59" s="254"/>
      <c r="BJ59" s="254"/>
      <c r="BK59" s="254"/>
      <c r="BL59" s="254" t="s">
        <v>24</v>
      </c>
      <c r="BM59" s="254"/>
      <c r="BN59" s="254"/>
      <c r="BO59" s="254"/>
      <c r="BP59" s="254"/>
      <c r="BQ59" s="254"/>
      <c r="BR59" s="254"/>
      <c r="BS59" s="254"/>
      <c r="BT59" s="254"/>
    </row>
    <row r="60" spans="5:72" s="3" customFormat="1" ht="27" customHeight="1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</row>
    <row r="61" spans="5:73" s="3" customFormat="1" ht="13.5" customHeight="1">
      <c r="E61" s="331">
        <v>1</v>
      </c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400">
        <v>2</v>
      </c>
      <c r="AZ61" s="400"/>
      <c r="BA61" s="400"/>
      <c r="BB61" s="400"/>
      <c r="BC61" s="400">
        <v>3</v>
      </c>
      <c r="BD61" s="400"/>
      <c r="BE61" s="400"/>
      <c r="BF61" s="400"/>
      <c r="BG61" s="400"/>
      <c r="BH61" s="400"/>
      <c r="BI61" s="400"/>
      <c r="BJ61" s="400"/>
      <c r="BK61" s="400"/>
      <c r="BL61" s="254">
        <v>4</v>
      </c>
      <c r="BM61" s="254"/>
      <c r="BN61" s="254"/>
      <c r="BO61" s="254"/>
      <c r="BP61" s="254"/>
      <c r="BQ61" s="254"/>
      <c r="BR61" s="254"/>
      <c r="BS61" s="254"/>
      <c r="BT61" s="254"/>
      <c r="BU61" s="189"/>
    </row>
    <row r="62" spans="5:73" s="3" customFormat="1" ht="13.5" customHeight="1">
      <c r="E62" s="327" t="s">
        <v>57</v>
      </c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9"/>
      <c r="AY62" s="336" t="s">
        <v>414</v>
      </c>
      <c r="AZ62" s="337"/>
      <c r="BA62" s="337"/>
      <c r="BB62" s="338"/>
      <c r="BC62" s="20"/>
      <c r="BD62" s="21"/>
      <c r="BE62" s="21"/>
      <c r="BF62" s="21"/>
      <c r="BG62" s="21"/>
      <c r="BH62" s="21"/>
      <c r="BI62" s="21"/>
      <c r="BJ62" s="21"/>
      <c r="BK62" s="22"/>
      <c r="BL62" s="20"/>
      <c r="BM62" s="21"/>
      <c r="BN62" s="21"/>
      <c r="BO62" s="21"/>
      <c r="BP62" s="21"/>
      <c r="BQ62" s="21"/>
      <c r="BR62" s="21"/>
      <c r="BS62" s="21"/>
      <c r="BT62" s="22"/>
      <c r="BU62" s="189"/>
    </row>
    <row r="63" spans="5:73" s="3" customFormat="1" ht="13.5" customHeight="1">
      <c r="E63" s="290" t="s">
        <v>95</v>
      </c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2"/>
      <c r="AY63" s="339"/>
      <c r="AZ63" s="340"/>
      <c r="BA63" s="340"/>
      <c r="BB63" s="341"/>
      <c r="BC63" s="219">
        <v>4567.625</v>
      </c>
      <c r="BD63" s="220"/>
      <c r="BE63" s="220"/>
      <c r="BF63" s="220"/>
      <c r="BG63" s="220"/>
      <c r="BH63" s="220"/>
      <c r="BI63" s="220"/>
      <c r="BJ63" s="220"/>
      <c r="BK63" s="221"/>
      <c r="BL63" s="393">
        <v>4567.625</v>
      </c>
      <c r="BM63" s="394"/>
      <c r="BN63" s="394"/>
      <c r="BO63" s="394"/>
      <c r="BP63" s="394"/>
      <c r="BQ63" s="394"/>
      <c r="BR63" s="394"/>
      <c r="BS63" s="394"/>
      <c r="BT63" s="395"/>
      <c r="BU63" s="189"/>
    </row>
    <row r="64" spans="5:73" s="3" customFormat="1" ht="13.5" customHeight="1">
      <c r="E64" s="231" t="s">
        <v>134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3"/>
      <c r="AY64" s="397"/>
      <c r="AZ64" s="398"/>
      <c r="BA64" s="398"/>
      <c r="BB64" s="399"/>
      <c r="BC64" s="216"/>
      <c r="BD64" s="217"/>
      <c r="BE64" s="217"/>
      <c r="BF64" s="217"/>
      <c r="BG64" s="217"/>
      <c r="BH64" s="217"/>
      <c r="BI64" s="217"/>
      <c r="BJ64" s="217"/>
      <c r="BK64" s="218"/>
      <c r="BL64" s="216"/>
      <c r="BM64" s="217"/>
      <c r="BN64" s="217"/>
      <c r="BO64" s="217"/>
      <c r="BP64" s="217"/>
      <c r="BQ64" s="217"/>
      <c r="BR64" s="217"/>
      <c r="BS64" s="217"/>
      <c r="BT64" s="218"/>
      <c r="BU64" s="189"/>
    </row>
    <row r="65" spans="5:73" s="3" customFormat="1" ht="13.5" customHeight="1">
      <c r="E65" s="311" t="s">
        <v>58</v>
      </c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225"/>
      <c r="AZ65" s="225"/>
      <c r="BA65" s="225"/>
      <c r="BB65" s="225"/>
      <c r="BC65" s="256"/>
      <c r="BD65" s="256"/>
      <c r="BE65" s="256"/>
      <c r="BF65" s="256"/>
      <c r="BG65" s="256"/>
      <c r="BH65" s="256"/>
      <c r="BI65" s="256"/>
      <c r="BJ65" s="256"/>
      <c r="BK65" s="256"/>
      <c r="BL65" s="201"/>
      <c r="BM65" s="201"/>
      <c r="BN65" s="201"/>
      <c r="BO65" s="201"/>
      <c r="BP65" s="201"/>
      <c r="BQ65" s="201"/>
      <c r="BR65" s="201"/>
      <c r="BS65" s="201"/>
      <c r="BT65" s="201"/>
      <c r="BU65" s="189"/>
    </row>
    <row r="66" spans="5:73" s="3" customFormat="1" ht="13.5" customHeight="1">
      <c r="E66" s="287" t="s">
        <v>59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25"/>
      <c r="AZ66" s="225"/>
      <c r="BA66" s="225"/>
      <c r="BB66" s="225"/>
      <c r="BC66" s="204">
        <v>42196</v>
      </c>
      <c r="BD66" s="204"/>
      <c r="BE66" s="204"/>
      <c r="BF66" s="204"/>
      <c r="BG66" s="204"/>
      <c r="BH66" s="204"/>
      <c r="BI66" s="204"/>
      <c r="BJ66" s="204"/>
      <c r="BK66" s="204"/>
      <c r="BL66" s="437">
        <v>42196</v>
      </c>
      <c r="BM66" s="211"/>
      <c r="BN66" s="211"/>
      <c r="BO66" s="211"/>
      <c r="BP66" s="211"/>
      <c r="BQ66" s="211"/>
      <c r="BR66" s="211"/>
      <c r="BS66" s="211"/>
      <c r="BT66" s="211"/>
      <c r="BU66" s="189"/>
    </row>
    <row r="67" spans="5:73" s="3" customFormat="1" ht="13.5" customHeight="1">
      <c r="E67" s="231" t="s">
        <v>136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3"/>
      <c r="AY67" s="234"/>
      <c r="AZ67" s="288"/>
      <c r="BA67" s="288"/>
      <c r="BB67" s="289"/>
      <c r="BC67" s="216"/>
      <c r="BD67" s="217"/>
      <c r="BE67" s="217"/>
      <c r="BF67" s="217"/>
      <c r="BG67" s="217"/>
      <c r="BH67" s="217"/>
      <c r="BI67" s="217"/>
      <c r="BJ67" s="217"/>
      <c r="BK67" s="218"/>
      <c r="BL67" s="213"/>
      <c r="BM67" s="214"/>
      <c r="BN67" s="214"/>
      <c r="BO67" s="214"/>
      <c r="BP67" s="214"/>
      <c r="BQ67" s="214"/>
      <c r="BR67" s="214"/>
      <c r="BS67" s="214"/>
      <c r="BT67" s="215"/>
      <c r="BU67" s="189"/>
    </row>
    <row r="68" spans="5:73" s="3" customFormat="1" ht="13.5" customHeight="1">
      <c r="E68" s="231" t="s">
        <v>137</v>
      </c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3"/>
      <c r="AY68" s="234"/>
      <c r="AZ68" s="288"/>
      <c r="BA68" s="288"/>
      <c r="BB68" s="289"/>
      <c r="BC68" s="216"/>
      <c r="BD68" s="217"/>
      <c r="BE68" s="217"/>
      <c r="BF68" s="217"/>
      <c r="BG68" s="217"/>
      <c r="BH68" s="217"/>
      <c r="BI68" s="217"/>
      <c r="BJ68" s="217"/>
      <c r="BK68" s="218"/>
      <c r="BL68" s="198"/>
      <c r="BM68" s="199"/>
      <c r="BN68" s="199"/>
      <c r="BO68" s="199"/>
      <c r="BP68" s="199"/>
      <c r="BQ68" s="199"/>
      <c r="BR68" s="199"/>
      <c r="BS68" s="199"/>
      <c r="BT68" s="200"/>
      <c r="BU68" s="189"/>
    </row>
    <row r="69" spans="5:73" s="3" customFormat="1" ht="13.5" customHeight="1">
      <c r="E69" s="287" t="s">
        <v>60</v>
      </c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25"/>
      <c r="AZ69" s="225"/>
      <c r="BA69" s="225"/>
      <c r="BB69" s="225"/>
      <c r="BC69" s="204">
        <v>198</v>
      </c>
      <c r="BD69" s="204"/>
      <c r="BE69" s="204"/>
      <c r="BF69" s="204"/>
      <c r="BG69" s="204"/>
      <c r="BH69" s="204"/>
      <c r="BI69" s="204"/>
      <c r="BJ69" s="204"/>
      <c r="BK69" s="204"/>
      <c r="BL69" s="201">
        <v>198</v>
      </c>
      <c r="BM69" s="201"/>
      <c r="BN69" s="201"/>
      <c r="BO69" s="201"/>
      <c r="BP69" s="201"/>
      <c r="BQ69" s="201"/>
      <c r="BR69" s="201"/>
      <c r="BS69" s="201"/>
      <c r="BT69" s="201"/>
      <c r="BU69" s="189"/>
    </row>
    <row r="70" spans="5:79" s="3" customFormat="1" ht="13.5" customHeight="1">
      <c r="E70" s="287" t="s">
        <v>61</v>
      </c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25"/>
      <c r="AZ70" s="225"/>
      <c r="BA70" s="225"/>
      <c r="BB70" s="225"/>
      <c r="BC70" s="98" t="s">
        <v>91</v>
      </c>
      <c r="BD70" s="281">
        <v>14946</v>
      </c>
      <c r="BE70" s="281"/>
      <c r="BF70" s="281"/>
      <c r="BG70" s="281"/>
      <c r="BH70" s="281"/>
      <c r="BI70" s="281"/>
      <c r="BJ70" s="281"/>
      <c r="BK70" s="99" t="s">
        <v>90</v>
      </c>
      <c r="BL70" s="98" t="s">
        <v>91</v>
      </c>
      <c r="BM70" s="281">
        <v>15025</v>
      </c>
      <c r="BN70" s="281"/>
      <c r="BO70" s="281"/>
      <c r="BP70" s="281"/>
      <c r="BQ70" s="281"/>
      <c r="BR70" s="281"/>
      <c r="BS70" s="281"/>
      <c r="BT70" s="99" t="s">
        <v>90</v>
      </c>
      <c r="BU70" s="189"/>
      <c r="BV70" s="183"/>
      <c r="BW70" s="183"/>
      <c r="BX70" s="183"/>
      <c r="BY70" s="183"/>
      <c r="BZ70" s="183"/>
      <c r="CA70" s="183"/>
    </row>
    <row r="71" spans="5:79" s="3" customFormat="1" ht="13.5" customHeight="1">
      <c r="E71" s="287" t="s">
        <v>62</v>
      </c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25"/>
      <c r="AZ71" s="225"/>
      <c r="BA71" s="225"/>
      <c r="BB71" s="225"/>
      <c r="BC71" s="209"/>
      <c r="BD71" s="203"/>
      <c r="BE71" s="203"/>
      <c r="BF71" s="203"/>
      <c r="BG71" s="203"/>
      <c r="BH71" s="203"/>
      <c r="BI71" s="203"/>
      <c r="BJ71" s="203"/>
      <c r="BK71" s="208"/>
      <c r="BL71" s="283"/>
      <c r="BM71" s="281"/>
      <c r="BN71" s="281"/>
      <c r="BO71" s="281"/>
      <c r="BP71" s="281"/>
      <c r="BQ71" s="281"/>
      <c r="BR71" s="281"/>
      <c r="BS71" s="281"/>
      <c r="BT71" s="282"/>
      <c r="BU71" s="189"/>
      <c r="BV71" s="183"/>
      <c r="BW71" s="183"/>
      <c r="BX71" s="183"/>
      <c r="BY71" s="183"/>
      <c r="BZ71" s="183"/>
      <c r="CA71" s="183"/>
    </row>
    <row r="72" spans="5:79" s="3" customFormat="1" ht="13.5" customHeight="1">
      <c r="E72" s="287" t="s">
        <v>63</v>
      </c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25"/>
      <c r="AZ72" s="225"/>
      <c r="BA72" s="225"/>
      <c r="BB72" s="225"/>
      <c r="BC72" s="209" t="s">
        <v>91</v>
      </c>
      <c r="BD72" s="203"/>
      <c r="BE72" s="203">
        <v>12</v>
      </c>
      <c r="BF72" s="203"/>
      <c r="BG72" s="203"/>
      <c r="BH72" s="203"/>
      <c r="BI72" s="203"/>
      <c r="BJ72" s="203" t="s">
        <v>90</v>
      </c>
      <c r="BK72" s="208"/>
      <c r="BL72" s="283" t="s">
        <v>91</v>
      </c>
      <c r="BM72" s="281"/>
      <c r="BN72" s="281">
        <v>12</v>
      </c>
      <c r="BO72" s="281"/>
      <c r="BP72" s="281"/>
      <c r="BQ72" s="281"/>
      <c r="BR72" s="281"/>
      <c r="BS72" s="281" t="s">
        <v>90</v>
      </c>
      <c r="BT72" s="282"/>
      <c r="BU72" s="189"/>
      <c r="BV72" s="183"/>
      <c r="BW72" s="183"/>
      <c r="BX72" s="183"/>
      <c r="BY72" s="183"/>
      <c r="BZ72" s="183"/>
      <c r="CA72" s="183"/>
    </row>
    <row r="73" spans="5:79" s="3" customFormat="1" ht="13.5" customHeight="1">
      <c r="E73" s="231" t="s">
        <v>140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3"/>
      <c r="AY73" s="234"/>
      <c r="AZ73" s="288"/>
      <c r="BA73" s="288"/>
      <c r="BB73" s="289"/>
      <c r="BC73" s="209"/>
      <c r="BD73" s="203"/>
      <c r="BE73" s="203"/>
      <c r="BF73" s="203"/>
      <c r="BG73" s="203"/>
      <c r="BH73" s="203"/>
      <c r="BI73" s="203"/>
      <c r="BJ73" s="203"/>
      <c r="BK73" s="208"/>
      <c r="BL73" s="283"/>
      <c r="BM73" s="281"/>
      <c r="BN73" s="281"/>
      <c r="BO73" s="281"/>
      <c r="BP73" s="281"/>
      <c r="BQ73" s="281"/>
      <c r="BR73" s="281"/>
      <c r="BS73" s="281"/>
      <c r="BT73" s="282"/>
      <c r="BU73" s="189"/>
      <c r="BV73" s="183"/>
      <c r="BW73" s="183"/>
      <c r="BX73" s="183"/>
      <c r="BY73" s="183"/>
      <c r="BZ73" s="183"/>
      <c r="CA73" s="183"/>
    </row>
    <row r="74" spans="5:73" s="3" customFormat="1" ht="13.5" customHeight="1">
      <c r="E74" s="301" t="s">
        <v>40</v>
      </c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257"/>
      <c r="AZ74" s="257"/>
      <c r="BA74" s="257"/>
      <c r="BB74" s="257"/>
      <c r="BC74" s="435">
        <f>BC63+BC65+BC66+BC69+BC73-BD70-BE71-BE72</f>
        <v>32003.625</v>
      </c>
      <c r="BD74" s="435"/>
      <c r="BE74" s="435"/>
      <c r="BF74" s="435"/>
      <c r="BG74" s="435"/>
      <c r="BH74" s="435"/>
      <c r="BI74" s="435"/>
      <c r="BJ74" s="435"/>
      <c r="BK74" s="435"/>
      <c r="BL74" s="435">
        <f>BL63+BL65+BL66+BL69+BL73-BM70-BN71-BN72</f>
        <v>31924.625</v>
      </c>
      <c r="BM74" s="435"/>
      <c r="BN74" s="435"/>
      <c r="BO74" s="435"/>
      <c r="BP74" s="435"/>
      <c r="BQ74" s="435"/>
      <c r="BR74" s="435"/>
      <c r="BS74" s="435"/>
      <c r="BT74" s="435"/>
      <c r="BU74" s="189"/>
    </row>
    <row r="75" spans="5:73" s="3" customFormat="1" ht="13.5" customHeight="1">
      <c r="E75" s="322" t="s">
        <v>64</v>
      </c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4"/>
      <c r="AY75" s="404"/>
      <c r="AZ75" s="405"/>
      <c r="BA75" s="405"/>
      <c r="BB75" s="406"/>
      <c r="BC75" s="95"/>
      <c r="BD75" s="96"/>
      <c r="BE75" s="96"/>
      <c r="BF75" s="96"/>
      <c r="BG75" s="96"/>
      <c r="BH75" s="96"/>
      <c r="BI75" s="96"/>
      <c r="BJ75" s="96"/>
      <c r="BK75" s="97"/>
      <c r="BL75" s="95">
        <f>SUM(BL63:BL74)</f>
        <v>78886.25</v>
      </c>
      <c r="BM75" s="96">
        <f>SUM(BM63:BM74)</f>
        <v>15025</v>
      </c>
      <c r="BN75" s="96"/>
      <c r="BO75" s="96"/>
      <c r="BP75" s="96"/>
      <c r="BQ75" s="96"/>
      <c r="BR75" s="96"/>
      <c r="BS75" s="96"/>
      <c r="BT75" s="97">
        <f>SUM(BM75)</f>
        <v>15025</v>
      </c>
      <c r="BU75" s="189"/>
    </row>
    <row r="76" spans="5:73" s="3" customFormat="1" ht="13.5" customHeight="1">
      <c r="E76" s="413" t="s">
        <v>65</v>
      </c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4"/>
      <c r="AV76" s="414"/>
      <c r="AW76" s="414"/>
      <c r="AX76" s="415"/>
      <c r="AY76" s="410"/>
      <c r="AZ76" s="411"/>
      <c r="BA76" s="411"/>
      <c r="BB76" s="412"/>
      <c r="BC76" s="219"/>
      <c r="BD76" s="220"/>
      <c r="BE76" s="220"/>
      <c r="BF76" s="220"/>
      <c r="BG76" s="220"/>
      <c r="BH76" s="220"/>
      <c r="BI76" s="220"/>
      <c r="BJ76" s="220"/>
      <c r="BK76" s="221"/>
      <c r="BL76" s="219"/>
      <c r="BM76" s="220"/>
      <c r="BN76" s="220"/>
      <c r="BO76" s="220"/>
      <c r="BP76" s="220"/>
      <c r="BQ76" s="220"/>
      <c r="BR76" s="220"/>
      <c r="BS76" s="220"/>
      <c r="BT76" s="221"/>
      <c r="BU76" s="189"/>
    </row>
    <row r="77" spans="5:73" s="3" customFormat="1" ht="13.5" customHeight="1">
      <c r="E77" s="384" t="s">
        <v>142</v>
      </c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K77" s="385"/>
      <c r="AL77" s="385"/>
      <c r="AM77" s="385"/>
      <c r="AN77" s="385"/>
      <c r="AO77" s="385"/>
      <c r="AP77" s="385"/>
      <c r="AQ77" s="385"/>
      <c r="AR77" s="385"/>
      <c r="AS77" s="385"/>
      <c r="AT77" s="385"/>
      <c r="AU77" s="385"/>
      <c r="AV77" s="385"/>
      <c r="AW77" s="385"/>
      <c r="AX77" s="386"/>
      <c r="AY77" s="316"/>
      <c r="AZ77" s="317"/>
      <c r="BA77" s="317"/>
      <c r="BB77" s="318"/>
      <c r="BC77" s="216"/>
      <c r="BD77" s="217"/>
      <c r="BE77" s="217"/>
      <c r="BF77" s="217"/>
      <c r="BG77" s="217"/>
      <c r="BH77" s="217"/>
      <c r="BI77" s="217"/>
      <c r="BJ77" s="217"/>
      <c r="BK77" s="218"/>
      <c r="BL77" s="216"/>
      <c r="BM77" s="217"/>
      <c r="BN77" s="217"/>
      <c r="BO77" s="217"/>
      <c r="BP77" s="217"/>
      <c r="BQ77" s="217"/>
      <c r="BR77" s="217"/>
      <c r="BS77" s="217"/>
      <c r="BT77" s="218"/>
      <c r="BU77" s="189"/>
    </row>
    <row r="78" spans="5:73" s="3" customFormat="1" ht="13.5" customHeight="1">
      <c r="E78" s="387" t="s">
        <v>66</v>
      </c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12"/>
      <c r="AZ78" s="312"/>
      <c r="BA78" s="312"/>
      <c r="BB78" s="312"/>
      <c r="BC78" s="256"/>
      <c r="BD78" s="256"/>
      <c r="BE78" s="256"/>
      <c r="BF78" s="256"/>
      <c r="BG78" s="256"/>
      <c r="BH78" s="256"/>
      <c r="BI78" s="256"/>
      <c r="BJ78" s="256"/>
      <c r="BK78" s="256"/>
      <c r="BL78" s="201"/>
      <c r="BM78" s="201"/>
      <c r="BN78" s="201"/>
      <c r="BO78" s="201"/>
      <c r="BP78" s="201"/>
      <c r="BQ78" s="201"/>
      <c r="BR78" s="201"/>
      <c r="BS78" s="201"/>
      <c r="BT78" s="201"/>
      <c r="BU78" s="189"/>
    </row>
    <row r="79" spans="5:73" s="3" customFormat="1" ht="13.5" customHeight="1">
      <c r="E79" s="326" t="s">
        <v>67</v>
      </c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12"/>
      <c r="AZ79" s="312"/>
      <c r="BA79" s="312"/>
      <c r="BB79" s="312"/>
      <c r="BC79" s="256"/>
      <c r="BD79" s="256"/>
      <c r="BE79" s="256"/>
      <c r="BF79" s="256"/>
      <c r="BG79" s="256"/>
      <c r="BH79" s="256"/>
      <c r="BI79" s="256"/>
      <c r="BJ79" s="256"/>
      <c r="BK79" s="256"/>
      <c r="BL79" s="201"/>
      <c r="BM79" s="201"/>
      <c r="BN79" s="201"/>
      <c r="BO79" s="201"/>
      <c r="BP79" s="201"/>
      <c r="BQ79" s="201"/>
      <c r="BR79" s="201"/>
      <c r="BS79" s="201"/>
      <c r="BT79" s="201"/>
      <c r="BU79" s="189"/>
    </row>
    <row r="80" spans="5:73" s="3" customFormat="1" ht="13.5" customHeight="1">
      <c r="E80" s="326" t="s">
        <v>68</v>
      </c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12"/>
      <c r="AZ80" s="312"/>
      <c r="BA80" s="312"/>
      <c r="BB80" s="312"/>
      <c r="BC80" s="256"/>
      <c r="BD80" s="256"/>
      <c r="BE80" s="256"/>
      <c r="BF80" s="256"/>
      <c r="BG80" s="256"/>
      <c r="BH80" s="256"/>
      <c r="BI80" s="256"/>
      <c r="BJ80" s="256"/>
      <c r="BK80" s="256"/>
      <c r="BL80" s="201"/>
      <c r="BM80" s="201"/>
      <c r="BN80" s="201"/>
      <c r="BO80" s="201"/>
      <c r="BP80" s="201"/>
      <c r="BQ80" s="201"/>
      <c r="BR80" s="201"/>
      <c r="BS80" s="201"/>
      <c r="BT80" s="201"/>
      <c r="BU80" s="189"/>
    </row>
    <row r="81" spans="5:73" s="3" customFormat="1" ht="13.5" customHeight="1">
      <c r="E81" s="384" t="s">
        <v>145</v>
      </c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5"/>
      <c r="AU81" s="385"/>
      <c r="AV81" s="385"/>
      <c r="AW81" s="385"/>
      <c r="AX81" s="386"/>
      <c r="AY81" s="319"/>
      <c r="AZ81" s="320"/>
      <c r="BA81" s="320"/>
      <c r="BB81" s="321"/>
      <c r="BC81" s="209"/>
      <c r="BD81" s="203"/>
      <c r="BE81" s="203"/>
      <c r="BF81" s="203"/>
      <c r="BG81" s="203"/>
      <c r="BH81" s="203"/>
      <c r="BI81" s="203"/>
      <c r="BJ81" s="203"/>
      <c r="BK81" s="208"/>
      <c r="BL81" s="198"/>
      <c r="BM81" s="199"/>
      <c r="BN81" s="199"/>
      <c r="BO81" s="199"/>
      <c r="BP81" s="199"/>
      <c r="BQ81" s="199"/>
      <c r="BR81" s="199"/>
      <c r="BS81" s="199"/>
      <c r="BT81" s="200"/>
      <c r="BU81" s="189"/>
    </row>
    <row r="82" spans="5:73" s="3" customFormat="1" ht="13.5" customHeight="1">
      <c r="E82" s="326" t="s">
        <v>69</v>
      </c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12"/>
      <c r="AZ82" s="312"/>
      <c r="BA82" s="312"/>
      <c r="BB82" s="312"/>
      <c r="BC82" s="256"/>
      <c r="BD82" s="256"/>
      <c r="BE82" s="256"/>
      <c r="BF82" s="256"/>
      <c r="BG82" s="256"/>
      <c r="BH82" s="256"/>
      <c r="BI82" s="256"/>
      <c r="BJ82" s="256"/>
      <c r="BK82" s="256"/>
      <c r="BL82" s="201"/>
      <c r="BM82" s="201"/>
      <c r="BN82" s="201"/>
      <c r="BO82" s="201"/>
      <c r="BP82" s="201"/>
      <c r="BQ82" s="201"/>
      <c r="BR82" s="201"/>
      <c r="BS82" s="201"/>
      <c r="BT82" s="201"/>
      <c r="BU82" s="189"/>
    </row>
    <row r="83" spans="5:73" s="3" customFormat="1" ht="13.5" customHeight="1">
      <c r="E83" s="384" t="s">
        <v>146</v>
      </c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5"/>
      <c r="AU83" s="385"/>
      <c r="AV83" s="385"/>
      <c r="AW83" s="385"/>
      <c r="AX83" s="386"/>
      <c r="AY83" s="319"/>
      <c r="AZ83" s="320"/>
      <c r="BA83" s="320"/>
      <c r="BB83" s="321"/>
      <c r="BC83" s="209"/>
      <c r="BD83" s="203"/>
      <c r="BE83" s="203"/>
      <c r="BF83" s="203"/>
      <c r="BG83" s="203"/>
      <c r="BH83" s="203"/>
      <c r="BI83" s="203"/>
      <c r="BJ83" s="203"/>
      <c r="BK83" s="208"/>
      <c r="BL83" s="198"/>
      <c r="BM83" s="199"/>
      <c r="BN83" s="199"/>
      <c r="BO83" s="199"/>
      <c r="BP83" s="199"/>
      <c r="BQ83" s="199"/>
      <c r="BR83" s="199"/>
      <c r="BS83" s="199"/>
      <c r="BT83" s="200"/>
      <c r="BU83" s="189"/>
    </row>
    <row r="84" spans="5:73" s="3" customFormat="1" ht="13.5" customHeight="1">
      <c r="E84" s="384" t="s">
        <v>147</v>
      </c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  <c r="AT84" s="385"/>
      <c r="AU84" s="385"/>
      <c r="AV84" s="385"/>
      <c r="AW84" s="385"/>
      <c r="AX84" s="386"/>
      <c r="AY84" s="319"/>
      <c r="AZ84" s="320"/>
      <c r="BA84" s="320"/>
      <c r="BB84" s="321"/>
      <c r="BC84" s="278"/>
      <c r="BD84" s="279"/>
      <c r="BE84" s="279"/>
      <c r="BF84" s="279"/>
      <c r="BG84" s="279"/>
      <c r="BH84" s="279"/>
      <c r="BI84" s="279"/>
      <c r="BJ84" s="279"/>
      <c r="BK84" s="280"/>
      <c r="BL84" s="278"/>
      <c r="BM84" s="279"/>
      <c r="BN84" s="279"/>
      <c r="BO84" s="279"/>
      <c r="BP84" s="279"/>
      <c r="BQ84" s="279"/>
      <c r="BR84" s="279"/>
      <c r="BS84" s="279"/>
      <c r="BT84" s="280"/>
      <c r="BU84" s="189"/>
    </row>
    <row r="85" spans="5:73" s="3" customFormat="1" ht="13.5" customHeight="1">
      <c r="E85" s="384" t="s">
        <v>148</v>
      </c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385"/>
      <c r="AL85" s="385"/>
      <c r="AM85" s="385"/>
      <c r="AN85" s="385"/>
      <c r="AO85" s="385"/>
      <c r="AP85" s="385"/>
      <c r="AQ85" s="385"/>
      <c r="AR85" s="385"/>
      <c r="AS85" s="385"/>
      <c r="AT85" s="385"/>
      <c r="AU85" s="385"/>
      <c r="AV85" s="385"/>
      <c r="AW85" s="385"/>
      <c r="AX85" s="386"/>
      <c r="AY85" s="319"/>
      <c r="AZ85" s="320"/>
      <c r="BA85" s="320"/>
      <c r="BB85" s="321"/>
      <c r="BC85" s="209"/>
      <c r="BD85" s="203"/>
      <c r="BE85" s="203"/>
      <c r="BF85" s="203"/>
      <c r="BG85" s="203"/>
      <c r="BH85" s="203"/>
      <c r="BI85" s="203"/>
      <c r="BJ85" s="203"/>
      <c r="BK85" s="208"/>
      <c r="BL85" s="198"/>
      <c r="BM85" s="199"/>
      <c r="BN85" s="199"/>
      <c r="BO85" s="199"/>
      <c r="BP85" s="199"/>
      <c r="BQ85" s="199"/>
      <c r="BR85" s="199"/>
      <c r="BS85" s="199"/>
      <c r="BT85" s="200"/>
      <c r="BU85" s="189"/>
    </row>
    <row r="86" spans="5:73" s="3" customFormat="1" ht="13.5" customHeight="1">
      <c r="E86" s="384" t="s">
        <v>150</v>
      </c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5"/>
      <c r="AV86" s="385"/>
      <c r="AW86" s="385"/>
      <c r="AX86" s="386"/>
      <c r="AY86" s="319"/>
      <c r="AZ86" s="320"/>
      <c r="BA86" s="320"/>
      <c r="BB86" s="321"/>
      <c r="BC86" s="209"/>
      <c r="BD86" s="203"/>
      <c r="BE86" s="203"/>
      <c r="BF86" s="203"/>
      <c r="BG86" s="203"/>
      <c r="BH86" s="203"/>
      <c r="BI86" s="203"/>
      <c r="BJ86" s="203"/>
      <c r="BK86" s="208"/>
      <c r="BL86" s="198"/>
      <c r="BM86" s="199"/>
      <c r="BN86" s="199"/>
      <c r="BO86" s="199"/>
      <c r="BP86" s="199"/>
      <c r="BQ86" s="199"/>
      <c r="BR86" s="199"/>
      <c r="BS86" s="199"/>
      <c r="BT86" s="200"/>
      <c r="BU86" s="189"/>
    </row>
    <row r="87" spans="5:73" s="3" customFormat="1" ht="13.5" customHeight="1">
      <c r="E87" s="384" t="s">
        <v>153</v>
      </c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385"/>
      <c r="AV87" s="385"/>
      <c r="AW87" s="385"/>
      <c r="AX87" s="386"/>
      <c r="AY87" s="319"/>
      <c r="AZ87" s="320"/>
      <c r="BA87" s="320"/>
      <c r="BB87" s="321"/>
      <c r="BC87" s="209"/>
      <c r="BD87" s="203"/>
      <c r="BE87" s="203"/>
      <c r="BF87" s="203"/>
      <c r="BG87" s="203"/>
      <c r="BH87" s="203"/>
      <c r="BI87" s="203"/>
      <c r="BJ87" s="203"/>
      <c r="BK87" s="208"/>
      <c r="BL87" s="198"/>
      <c r="BM87" s="199"/>
      <c r="BN87" s="199"/>
      <c r="BO87" s="199"/>
      <c r="BP87" s="199"/>
      <c r="BQ87" s="199"/>
      <c r="BR87" s="199"/>
      <c r="BS87" s="199"/>
      <c r="BT87" s="200"/>
      <c r="BU87" s="189"/>
    </row>
    <row r="88" spans="5:73" s="3" customFormat="1" ht="13.5" customHeight="1">
      <c r="E88" s="301" t="s">
        <v>54</v>
      </c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417"/>
      <c r="AZ88" s="417"/>
      <c r="BA88" s="417"/>
      <c r="BB88" s="417"/>
      <c r="BC88" s="222">
        <f>BC76+BC77++BC78+BC79+BC80+BC82+BC84+BC85+BC86+BC87</f>
        <v>0</v>
      </c>
      <c r="BD88" s="222"/>
      <c r="BE88" s="222"/>
      <c r="BF88" s="222"/>
      <c r="BG88" s="222"/>
      <c r="BH88" s="222"/>
      <c r="BI88" s="222"/>
      <c r="BJ88" s="222"/>
      <c r="BK88" s="222"/>
      <c r="BL88" s="222">
        <f>BL76+BL77+BL78+BL79+BL80+BL82+BL84+BL85+BL86+BL87</f>
        <v>0</v>
      </c>
      <c r="BM88" s="222"/>
      <c r="BN88" s="222"/>
      <c r="BO88" s="222"/>
      <c r="BP88" s="222"/>
      <c r="BQ88" s="222"/>
      <c r="BR88" s="222"/>
      <c r="BS88" s="222"/>
      <c r="BT88" s="222"/>
      <c r="BU88" s="189"/>
    </row>
    <row r="89" spans="5:73" s="3" customFormat="1" ht="13.5" customHeight="1">
      <c r="E89" s="322" t="s">
        <v>170</v>
      </c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4"/>
      <c r="AY89" s="404"/>
      <c r="AZ89" s="405"/>
      <c r="BA89" s="405"/>
      <c r="BB89" s="406"/>
      <c r="BC89" s="95"/>
      <c r="BD89" s="96"/>
      <c r="BE89" s="96"/>
      <c r="BF89" s="96"/>
      <c r="BG89" s="96"/>
      <c r="BH89" s="96"/>
      <c r="BI89" s="96"/>
      <c r="BJ89" s="96"/>
      <c r="BK89" s="97"/>
      <c r="BL89" s="95"/>
      <c r="BM89" s="96"/>
      <c r="BN89" s="96"/>
      <c r="BO89" s="96"/>
      <c r="BP89" s="96"/>
      <c r="BQ89" s="96"/>
      <c r="BR89" s="96"/>
      <c r="BS89" s="96"/>
      <c r="BT89" s="97"/>
      <c r="BU89" s="189"/>
    </row>
    <row r="90" spans="5:73" s="3" customFormat="1" ht="13.5" customHeight="1">
      <c r="E90" s="401" t="s">
        <v>70</v>
      </c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3"/>
      <c r="AY90" s="407"/>
      <c r="AZ90" s="408"/>
      <c r="BA90" s="408"/>
      <c r="BB90" s="409"/>
      <c r="BC90" s="219"/>
      <c r="BD90" s="220"/>
      <c r="BE90" s="220"/>
      <c r="BF90" s="220"/>
      <c r="BG90" s="220"/>
      <c r="BH90" s="220"/>
      <c r="BI90" s="220"/>
      <c r="BJ90" s="220"/>
      <c r="BK90" s="221"/>
      <c r="BL90" s="219"/>
      <c r="BM90" s="220"/>
      <c r="BN90" s="220"/>
      <c r="BO90" s="220"/>
      <c r="BP90" s="220"/>
      <c r="BQ90" s="220"/>
      <c r="BR90" s="220"/>
      <c r="BS90" s="220"/>
      <c r="BT90" s="221"/>
      <c r="BU90" s="189"/>
    </row>
    <row r="91" spans="5:73" s="3" customFormat="1" ht="13.5" customHeight="1">
      <c r="E91" s="384" t="s">
        <v>156</v>
      </c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5"/>
      <c r="AJ91" s="385"/>
      <c r="AK91" s="385"/>
      <c r="AL91" s="385"/>
      <c r="AM91" s="385"/>
      <c r="AN91" s="385"/>
      <c r="AO91" s="385"/>
      <c r="AP91" s="385"/>
      <c r="AQ91" s="385"/>
      <c r="AR91" s="385"/>
      <c r="AS91" s="385"/>
      <c r="AT91" s="385"/>
      <c r="AU91" s="385"/>
      <c r="AV91" s="385"/>
      <c r="AW91" s="385"/>
      <c r="AX91" s="386"/>
      <c r="AY91" s="316"/>
      <c r="AZ91" s="317"/>
      <c r="BA91" s="317"/>
      <c r="BB91" s="318"/>
      <c r="BC91" s="216"/>
      <c r="BD91" s="217"/>
      <c r="BE91" s="217"/>
      <c r="BF91" s="217"/>
      <c r="BG91" s="217"/>
      <c r="BH91" s="217"/>
      <c r="BI91" s="217"/>
      <c r="BJ91" s="217"/>
      <c r="BK91" s="218"/>
      <c r="BL91" s="216"/>
      <c r="BM91" s="217"/>
      <c r="BN91" s="217"/>
      <c r="BO91" s="217"/>
      <c r="BP91" s="217"/>
      <c r="BQ91" s="217"/>
      <c r="BR91" s="217"/>
      <c r="BS91" s="217"/>
      <c r="BT91" s="218"/>
      <c r="BU91" s="189"/>
    </row>
    <row r="92" spans="5:73" s="3" customFormat="1" ht="13.5" customHeight="1">
      <c r="E92" s="361" t="s">
        <v>71</v>
      </c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13"/>
      <c r="AZ92" s="314"/>
      <c r="BA92" s="314"/>
      <c r="BB92" s="314"/>
      <c r="BC92" s="95"/>
      <c r="BD92" s="96"/>
      <c r="BE92" s="96"/>
      <c r="BF92" s="96"/>
      <c r="BG92" s="96"/>
      <c r="BH92" s="96"/>
      <c r="BI92" s="96"/>
      <c r="BJ92" s="96"/>
      <c r="BK92" s="97"/>
      <c r="BL92" s="100"/>
      <c r="BM92" s="101"/>
      <c r="BN92" s="101"/>
      <c r="BO92" s="101"/>
      <c r="BP92" s="101"/>
      <c r="BQ92" s="101"/>
      <c r="BR92" s="101"/>
      <c r="BS92" s="101"/>
      <c r="BT92" s="102"/>
      <c r="BU92" s="189"/>
    </row>
    <row r="93" spans="5:73" s="3" customFormat="1" ht="13.5" customHeight="1">
      <c r="E93" s="416" t="s">
        <v>72</v>
      </c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315"/>
      <c r="AZ93" s="315"/>
      <c r="BA93" s="315"/>
      <c r="BB93" s="315"/>
      <c r="BC93" s="418"/>
      <c r="BD93" s="418"/>
      <c r="BE93" s="418"/>
      <c r="BF93" s="418"/>
      <c r="BG93" s="418"/>
      <c r="BH93" s="418"/>
      <c r="BI93" s="418"/>
      <c r="BJ93" s="418"/>
      <c r="BK93" s="418"/>
      <c r="BL93" s="425"/>
      <c r="BM93" s="425"/>
      <c r="BN93" s="425"/>
      <c r="BO93" s="425"/>
      <c r="BP93" s="425"/>
      <c r="BQ93" s="425"/>
      <c r="BR93" s="425"/>
      <c r="BS93" s="425"/>
      <c r="BT93" s="425"/>
      <c r="BU93" s="189"/>
    </row>
    <row r="94" spans="5:73" s="3" customFormat="1" ht="13.5" customHeight="1">
      <c r="E94" s="325" t="s">
        <v>73</v>
      </c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  <c r="AO94" s="325"/>
      <c r="AP94" s="325"/>
      <c r="AQ94" s="325"/>
      <c r="AR94" s="325"/>
      <c r="AS94" s="325"/>
      <c r="AT94" s="325"/>
      <c r="AU94" s="325"/>
      <c r="AV94" s="325"/>
      <c r="AW94" s="325"/>
      <c r="AX94" s="325"/>
      <c r="AY94" s="225" t="s">
        <v>413</v>
      </c>
      <c r="AZ94" s="225"/>
      <c r="BA94" s="225"/>
      <c r="BB94" s="225"/>
      <c r="BC94" s="204"/>
      <c r="BD94" s="204"/>
      <c r="BE94" s="204"/>
      <c r="BF94" s="204"/>
      <c r="BG94" s="204"/>
      <c r="BH94" s="204"/>
      <c r="BI94" s="204"/>
      <c r="BJ94" s="204"/>
      <c r="BK94" s="204"/>
      <c r="BL94" s="211">
        <v>75</v>
      </c>
      <c r="BM94" s="211"/>
      <c r="BN94" s="211"/>
      <c r="BO94" s="211"/>
      <c r="BP94" s="211"/>
      <c r="BQ94" s="211"/>
      <c r="BR94" s="211"/>
      <c r="BS94" s="211"/>
      <c r="BT94" s="211"/>
      <c r="BU94" s="189"/>
    </row>
    <row r="95" spans="5:73" s="3" customFormat="1" ht="13.5" customHeight="1">
      <c r="E95" s="325" t="s">
        <v>74</v>
      </c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225" t="s">
        <v>413</v>
      </c>
      <c r="AZ95" s="225"/>
      <c r="BA95" s="225"/>
      <c r="BB95" s="225"/>
      <c r="BC95" s="256">
        <v>209</v>
      </c>
      <c r="BD95" s="256"/>
      <c r="BE95" s="256"/>
      <c r="BF95" s="256"/>
      <c r="BG95" s="256"/>
      <c r="BH95" s="256"/>
      <c r="BI95" s="256"/>
      <c r="BJ95" s="256"/>
      <c r="BK95" s="256"/>
      <c r="BL95" s="211">
        <v>133</v>
      </c>
      <c r="BM95" s="211"/>
      <c r="BN95" s="211"/>
      <c r="BO95" s="211"/>
      <c r="BP95" s="211"/>
      <c r="BQ95" s="211"/>
      <c r="BR95" s="211"/>
      <c r="BS95" s="211"/>
      <c r="BT95" s="211"/>
      <c r="BU95" s="189"/>
    </row>
    <row r="96" spans="5:73" s="3" customFormat="1" ht="13.5" customHeight="1">
      <c r="E96" s="325" t="s">
        <v>48</v>
      </c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225"/>
      <c r="AZ96" s="225"/>
      <c r="BA96" s="225"/>
      <c r="BB96" s="225"/>
      <c r="BC96" s="256"/>
      <c r="BD96" s="256"/>
      <c r="BE96" s="256"/>
      <c r="BF96" s="256"/>
      <c r="BG96" s="256"/>
      <c r="BH96" s="256"/>
      <c r="BI96" s="256"/>
      <c r="BJ96" s="256"/>
      <c r="BK96" s="256"/>
      <c r="BL96" s="201"/>
      <c r="BM96" s="201"/>
      <c r="BN96" s="201"/>
      <c r="BO96" s="201"/>
      <c r="BP96" s="201"/>
      <c r="BQ96" s="201"/>
      <c r="BR96" s="201"/>
      <c r="BS96" s="201"/>
      <c r="BT96" s="201"/>
      <c r="BU96" s="189"/>
    </row>
    <row r="97" spans="5:73" s="3" customFormat="1" ht="13.5" customHeight="1">
      <c r="E97" s="325" t="s">
        <v>75</v>
      </c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5"/>
      <c r="AX97" s="325"/>
      <c r="AY97" s="225"/>
      <c r="AZ97" s="225"/>
      <c r="BA97" s="225"/>
      <c r="BB97" s="225"/>
      <c r="BC97" s="256"/>
      <c r="BD97" s="256"/>
      <c r="BE97" s="256"/>
      <c r="BF97" s="256"/>
      <c r="BG97" s="256"/>
      <c r="BH97" s="256"/>
      <c r="BI97" s="256"/>
      <c r="BJ97" s="256"/>
      <c r="BK97" s="256"/>
      <c r="BL97" s="201"/>
      <c r="BM97" s="201"/>
      <c r="BN97" s="201"/>
      <c r="BO97" s="201"/>
      <c r="BP97" s="201"/>
      <c r="BQ97" s="201"/>
      <c r="BR97" s="201"/>
      <c r="BS97" s="201"/>
      <c r="BT97" s="201"/>
      <c r="BU97" s="189"/>
    </row>
    <row r="98" spans="5:73" s="3" customFormat="1" ht="13.5" customHeight="1">
      <c r="E98" s="325" t="s">
        <v>76</v>
      </c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25"/>
      <c r="AV98" s="325"/>
      <c r="AW98" s="325"/>
      <c r="AX98" s="325"/>
      <c r="AY98" s="225" t="s">
        <v>413</v>
      </c>
      <c r="AZ98" s="225"/>
      <c r="BA98" s="225"/>
      <c r="BB98" s="225"/>
      <c r="BC98" s="256">
        <v>1</v>
      </c>
      <c r="BD98" s="256"/>
      <c r="BE98" s="256"/>
      <c r="BF98" s="256"/>
      <c r="BG98" s="256"/>
      <c r="BH98" s="256"/>
      <c r="BI98" s="256"/>
      <c r="BJ98" s="256"/>
      <c r="BK98" s="256"/>
      <c r="BL98" s="201">
        <v>1</v>
      </c>
      <c r="BM98" s="201"/>
      <c r="BN98" s="201"/>
      <c r="BO98" s="201"/>
      <c r="BP98" s="201"/>
      <c r="BQ98" s="201"/>
      <c r="BR98" s="201"/>
      <c r="BS98" s="201"/>
      <c r="BT98" s="201"/>
      <c r="BU98" s="189"/>
    </row>
    <row r="99" spans="5:73" s="3" customFormat="1" ht="13.5" customHeight="1">
      <c r="E99" s="384" t="s">
        <v>161</v>
      </c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385"/>
      <c r="AV99" s="385"/>
      <c r="AW99" s="385"/>
      <c r="AX99" s="386"/>
      <c r="AY99" s="234"/>
      <c r="AZ99" s="288"/>
      <c r="BA99" s="288"/>
      <c r="BB99" s="289"/>
      <c r="BC99" s="209"/>
      <c r="BD99" s="203"/>
      <c r="BE99" s="203"/>
      <c r="BF99" s="203"/>
      <c r="BG99" s="203"/>
      <c r="BH99" s="203"/>
      <c r="BI99" s="203"/>
      <c r="BJ99" s="203"/>
      <c r="BK99" s="208"/>
      <c r="BL99" s="198"/>
      <c r="BM99" s="199"/>
      <c r="BN99" s="199"/>
      <c r="BO99" s="199"/>
      <c r="BP99" s="199"/>
      <c r="BQ99" s="199"/>
      <c r="BR99" s="199"/>
      <c r="BS99" s="199"/>
      <c r="BT99" s="200"/>
      <c r="BU99" s="189"/>
    </row>
    <row r="100" spans="5:73" s="3" customFormat="1" ht="13.5" customHeight="1">
      <c r="E100" s="384" t="s">
        <v>162</v>
      </c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385"/>
      <c r="Z100" s="385"/>
      <c r="AA100" s="385"/>
      <c r="AB100" s="385"/>
      <c r="AC100" s="385"/>
      <c r="AD100" s="385"/>
      <c r="AE100" s="385"/>
      <c r="AF100" s="385"/>
      <c r="AG100" s="385"/>
      <c r="AH100" s="385"/>
      <c r="AI100" s="385"/>
      <c r="AJ100" s="385"/>
      <c r="AK100" s="385"/>
      <c r="AL100" s="385"/>
      <c r="AM100" s="385"/>
      <c r="AN100" s="385"/>
      <c r="AO100" s="385"/>
      <c r="AP100" s="385"/>
      <c r="AQ100" s="385"/>
      <c r="AR100" s="385"/>
      <c r="AS100" s="385"/>
      <c r="AT100" s="385"/>
      <c r="AU100" s="385"/>
      <c r="AV100" s="385"/>
      <c r="AW100" s="385"/>
      <c r="AX100" s="386"/>
      <c r="AY100" s="234" t="s">
        <v>413</v>
      </c>
      <c r="AZ100" s="288"/>
      <c r="BA100" s="288"/>
      <c r="BB100" s="289"/>
      <c r="BC100" s="209">
        <v>224</v>
      </c>
      <c r="BD100" s="203"/>
      <c r="BE100" s="203"/>
      <c r="BF100" s="203"/>
      <c r="BG100" s="203"/>
      <c r="BH100" s="203"/>
      <c r="BI100" s="203"/>
      <c r="BJ100" s="203"/>
      <c r="BK100" s="208"/>
      <c r="BL100" s="198">
        <v>224</v>
      </c>
      <c r="BM100" s="199"/>
      <c r="BN100" s="199"/>
      <c r="BO100" s="199"/>
      <c r="BP100" s="199"/>
      <c r="BQ100" s="199"/>
      <c r="BR100" s="199"/>
      <c r="BS100" s="199"/>
      <c r="BT100" s="200"/>
      <c r="BU100" s="189"/>
    </row>
    <row r="101" spans="5:73" s="3" customFormat="1" ht="13.5" customHeight="1">
      <c r="E101" s="384" t="s">
        <v>163</v>
      </c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385"/>
      <c r="AT101" s="385"/>
      <c r="AU101" s="385"/>
      <c r="AV101" s="385"/>
      <c r="AW101" s="385"/>
      <c r="AX101" s="386"/>
      <c r="AY101" s="319"/>
      <c r="AZ101" s="320"/>
      <c r="BA101" s="320"/>
      <c r="BB101" s="321"/>
      <c r="BC101" s="209"/>
      <c r="BD101" s="203"/>
      <c r="BE101" s="203"/>
      <c r="BF101" s="203"/>
      <c r="BG101" s="203"/>
      <c r="BH101" s="203"/>
      <c r="BI101" s="203"/>
      <c r="BJ101" s="203"/>
      <c r="BK101" s="208"/>
      <c r="BL101" s="198"/>
      <c r="BM101" s="199"/>
      <c r="BN101" s="199"/>
      <c r="BO101" s="199"/>
      <c r="BP101" s="199"/>
      <c r="BQ101" s="199"/>
      <c r="BR101" s="199"/>
      <c r="BS101" s="199"/>
      <c r="BT101" s="200"/>
      <c r="BU101" s="189"/>
    </row>
    <row r="102" spans="5:73" s="3" customFormat="1" ht="13.5" customHeight="1">
      <c r="E102" s="384" t="s">
        <v>164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5"/>
      <c r="AN102" s="385"/>
      <c r="AO102" s="385"/>
      <c r="AP102" s="385"/>
      <c r="AQ102" s="385"/>
      <c r="AR102" s="385"/>
      <c r="AS102" s="385"/>
      <c r="AT102" s="385"/>
      <c r="AU102" s="385"/>
      <c r="AV102" s="385"/>
      <c r="AW102" s="385"/>
      <c r="AX102" s="386"/>
      <c r="AY102" s="319"/>
      <c r="AZ102" s="320"/>
      <c r="BA102" s="320"/>
      <c r="BB102" s="321"/>
      <c r="BC102" s="209"/>
      <c r="BD102" s="203"/>
      <c r="BE102" s="203"/>
      <c r="BF102" s="203"/>
      <c r="BG102" s="203"/>
      <c r="BH102" s="203"/>
      <c r="BI102" s="203"/>
      <c r="BJ102" s="203"/>
      <c r="BK102" s="208"/>
      <c r="BL102" s="198"/>
      <c r="BM102" s="199"/>
      <c r="BN102" s="199"/>
      <c r="BO102" s="199"/>
      <c r="BP102" s="199"/>
      <c r="BQ102" s="199"/>
      <c r="BR102" s="199"/>
      <c r="BS102" s="199"/>
      <c r="BT102" s="200"/>
      <c r="BU102" s="189"/>
    </row>
    <row r="103" spans="5:73" s="3" customFormat="1" ht="13.5" customHeight="1">
      <c r="E103" s="326" t="s">
        <v>77</v>
      </c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12">
        <v>6.19</v>
      </c>
      <c r="AZ103" s="312"/>
      <c r="BA103" s="312"/>
      <c r="BB103" s="312"/>
      <c r="BC103" s="256">
        <v>300</v>
      </c>
      <c r="BD103" s="256"/>
      <c r="BE103" s="256"/>
      <c r="BF103" s="256"/>
      <c r="BG103" s="256"/>
      <c r="BH103" s="256"/>
      <c r="BI103" s="256"/>
      <c r="BJ103" s="256"/>
      <c r="BK103" s="256"/>
      <c r="BL103" s="201">
        <v>282</v>
      </c>
      <c r="BM103" s="201"/>
      <c r="BN103" s="201"/>
      <c r="BO103" s="201"/>
      <c r="BP103" s="201"/>
      <c r="BQ103" s="201"/>
      <c r="BR103" s="201"/>
      <c r="BS103" s="201"/>
      <c r="BT103" s="201"/>
      <c r="BU103" s="189"/>
    </row>
    <row r="104" spans="5:73" s="3" customFormat="1" ht="13.5" customHeight="1">
      <c r="E104" s="326" t="s">
        <v>78</v>
      </c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12"/>
      <c r="AZ104" s="312"/>
      <c r="BA104" s="312"/>
      <c r="BB104" s="312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189"/>
    </row>
    <row r="105" spans="5:73" s="3" customFormat="1" ht="13.5" customHeight="1">
      <c r="E105" s="384" t="s">
        <v>167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  <c r="U105" s="385"/>
      <c r="V105" s="385"/>
      <c r="W105" s="385"/>
      <c r="X105" s="385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385"/>
      <c r="AI105" s="385"/>
      <c r="AJ105" s="385"/>
      <c r="AK105" s="385"/>
      <c r="AL105" s="385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  <c r="AX105" s="386"/>
      <c r="AY105" s="319"/>
      <c r="AZ105" s="320"/>
      <c r="BA105" s="320"/>
      <c r="BB105" s="321"/>
      <c r="BC105" s="209"/>
      <c r="BD105" s="203"/>
      <c r="BE105" s="203"/>
      <c r="BF105" s="203"/>
      <c r="BG105" s="203"/>
      <c r="BH105" s="203"/>
      <c r="BI105" s="203"/>
      <c r="BJ105" s="203"/>
      <c r="BK105" s="208"/>
      <c r="BL105" s="198"/>
      <c r="BM105" s="199"/>
      <c r="BN105" s="199"/>
      <c r="BO105" s="199"/>
      <c r="BP105" s="199"/>
      <c r="BQ105" s="199"/>
      <c r="BR105" s="199"/>
      <c r="BS105" s="199"/>
      <c r="BT105" s="200"/>
      <c r="BU105" s="189"/>
    </row>
    <row r="106" spans="5:73" s="3" customFormat="1" ht="13.5" customHeight="1">
      <c r="E106" s="326" t="s">
        <v>79</v>
      </c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12"/>
      <c r="AZ106" s="312"/>
      <c r="BA106" s="312"/>
      <c r="BB106" s="312"/>
      <c r="BC106" s="204">
        <v>197</v>
      </c>
      <c r="BD106" s="204"/>
      <c r="BE106" s="204"/>
      <c r="BF106" s="204"/>
      <c r="BG106" s="204"/>
      <c r="BH106" s="204"/>
      <c r="BI106" s="204"/>
      <c r="BJ106" s="204"/>
      <c r="BK106" s="204"/>
      <c r="BL106" s="211">
        <v>248</v>
      </c>
      <c r="BM106" s="211"/>
      <c r="BN106" s="211"/>
      <c r="BO106" s="211"/>
      <c r="BP106" s="211"/>
      <c r="BQ106" s="211"/>
      <c r="BR106" s="211"/>
      <c r="BS106" s="211"/>
      <c r="BT106" s="211"/>
      <c r="BU106" s="189"/>
    </row>
    <row r="107" spans="5:72" s="3" customFormat="1" ht="13.5" customHeight="1">
      <c r="E107" s="301" t="s">
        <v>80</v>
      </c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257"/>
      <c r="AZ107" s="257"/>
      <c r="BA107" s="257"/>
      <c r="BB107" s="257"/>
      <c r="BC107" s="210">
        <f>BC90+BC91+BC93+BC94+BC95+BC97+BC98+BC99+BC100+BC101+BC102+BC103+BC104+BC105+BC106</f>
        <v>931</v>
      </c>
      <c r="BD107" s="210"/>
      <c r="BE107" s="210"/>
      <c r="BF107" s="210"/>
      <c r="BG107" s="210"/>
      <c r="BH107" s="210"/>
      <c r="BI107" s="210"/>
      <c r="BJ107" s="210"/>
      <c r="BK107" s="210"/>
      <c r="BL107" s="210">
        <f>BL90+BL91+BL93+BL94+BL95+BL97+BL98+BL99+BL100+BL101+BL102+BL103+BL104+BL105+BL106</f>
        <v>963</v>
      </c>
      <c r="BM107" s="210"/>
      <c r="BN107" s="210"/>
      <c r="BO107" s="210"/>
      <c r="BP107" s="210"/>
      <c r="BQ107" s="210"/>
      <c r="BR107" s="210"/>
      <c r="BS107" s="210"/>
      <c r="BT107" s="210"/>
    </row>
    <row r="108" spans="5:72" s="19" customFormat="1" ht="13.5" customHeight="1">
      <c r="E108" s="363" t="s">
        <v>81</v>
      </c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  <c r="AP108" s="364"/>
      <c r="AQ108" s="364"/>
      <c r="AR108" s="364"/>
      <c r="AS108" s="364"/>
      <c r="AT108" s="364"/>
      <c r="AU108" s="364"/>
      <c r="AV108" s="364"/>
      <c r="AW108" s="364"/>
      <c r="AX108" s="365"/>
      <c r="AY108" s="353"/>
      <c r="AZ108" s="354"/>
      <c r="BA108" s="354"/>
      <c r="BB108" s="355"/>
      <c r="BC108" s="426"/>
      <c r="BD108" s="427"/>
      <c r="BE108" s="427"/>
      <c r="BF108" s="427"/>
      <c r="BG108" s="427"/>
      <c r="BH108" s="427"/>
      <c r="BI108" s="427"/>
      <c r="BJ108" s="427"/>
      <c r="BK108" s="428"/>
      <c r="BL108" s="419"/>
      <c r="BM108" s="420"/>
      <c r="BN108" s="420"/>
      <c r="BO108" s="420"/>
      <c r="BP108" s="420"/>
      <c r="BQ108" s="420"/>
      <c r="BR108" s="420"/>
      <c r="BS108" s="420"/>
      <c r="BT108" s="421"/>
    </row>
    <row r="109" spans="5:72" s="19" customFormat="1" ht="13.5" customHeight="1">
      <c r="E109" s="366" t="s">
        <v>82</v>
      </c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8"/>
      <c r="AY109" s="356"/>
      <c r="AZ109" s="357"/>
      <c r="BA109" s="357"/>
      <c r="BB109" s="358"/>
      <c r="BC109" s="429"/>
      <c r="BD109" s="430"/>
      <c r="BE109" s="430"/>
      <c r="BF109" s="430"/>
      <c r="BG109" s="430"/>
      <c r="BH109" s="430"/>
      <c r="BI109" s="430"/>
      <c r="BJ109" s="430"/>
      <c r="BK109" s="431"/>
      <c r="BL109" s="422"/>
      <c r="BM109" s="423"/>
      <c r="BN109" s="423"/>
      <c r="BO109" s="423"/>
      <c r="BP109" s="423"/>
      <c r="BQ109" s="423"/>
      <c r="BR109" s="423"/>
      <c r="BS109" s="423"/>
      <c r="BT109" s="424"/>
    </row>
    <row r="110" spans="5:72" s="19" customFormat="1" ht="13.5" customHeight="1">
      <c r="E110" s="369" t="s">
        <v>168</v>
      </c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0"/>
      <c r="AR110" s="370"/>
      <c r="AS110" s="370"/>
      <c r="AT110" s="370"/>
      <c r="AU110" s="370"/>
      <c r="AV110" s="370"/>
      <c r="AW110" s="370"/>
      <c r="AX110" s="371"/>
      <c r="AY110" s="372"/>
      <c r="AZ110" s="373"/>
      <c r="BA110" s="373"/>
      <c r="BB110" s="374"/>
      <c r="BC110" s="375"/>
      <c r="BD110" s="376"/>
      <c r="BE110" s="376"/>
      <c r="BF110" s="376"/>
      <c r="BG110" s="376"/>
      <c r="BH110" s="376"/>
      <c r="BI110" s="376"/>
      <c r="BJ110" s="376"/>
      <c r="BK110" s="377"/>
      <c r="BL110" s="284"/>
      <c r="BM110" s="285"/>
      <c r="BN110" s="285"/>
      <c r="BO110" s="285"/>
      <c r="BP110" s="285"/>
      <c r="BQ110" s="285"/>
      <c r="BR110" s="285"/>
      <c r="BS110" s="285"/>
      <c r="BT110" s="286"/>
    </row>
    <row r="111" spans="5:72" s="3" customFormat="1" ht="13.5" customHeight="1">
      <c r="E111" s="360" t="s">
        <v>55</v>
      </c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257"/>
      <c r="AZ111" s="257"/>
      <c r="BA111" s="257"/>
      <c r="BB111" s="257"/>
      <c r="BC111" s="222">
        <f>BC74+BC88+BC107+BC108+BC110</f>
        <v>32934.625</v>
      </c>
      <c r="BD111" s="222"/>
      <c r="BE111" s="222"/>
      <c r="BF111" s="222"/>
      <c r="BG111" s="222"/>
      <c r="BH111" s="222"/>
      <c r="BI111" s="222"/>
      <c r="BJ111" s="222"/>
      <c r="BK111" s="222"/>
      <c r="BL111" s="222">
        <f>BL74+BL88+BL107+BL108+BL110</f>
        <v>32887.625</v>
      </c>
      <c r="BM111" s="222"/>
      <c r="BN111" s="222"/>
      <c r="BO111" s="222"/>
      <c r="BP111" s="222"/>
      <c r="BQ111" s="222"/>
      <c r="BR111" s="222"/>
      <c r="BS111" s="222"/>
      <c r="BT111" s="222"/>
    </row>
    <row r="112" spans="5:19" s="3" customFormat="1" ht="6.75" customHeight="1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="3" customFormat="1" ht="13.5" customHeight="1"/>
    <row r="114" s="3" customFormat="1" ht="13.5" customHeight="1"/>
    <row r="115" s="3" customFormat="1" ht="13.5" customHeight="1"/>
    <row r="116" s="3" customFormat="1" ht="13.5" customHeight="1"/>
    <row r="117" s="3" customFormat="1" ht="13.5" customHeight="1"/>
    <row r="118" s="3" customFormat="1" ht="13.5" customHeight="1"/>
    <row r="119" s="3" customFormat="1" ht="13.5" customHeight="1"/>
    <row r="120" s="3" customFormat="1" ht="13.5" customHeight="1"/>
    <row r="121" s="3" customFormat="1" ht="13.5" customHeight="1"/>
    <row r="122" s="3" customFormat="1" ht="13.5" customHeight="1"/>
    <row r="123" s="3" customFormat="1" ht="13.5" customHeight="1"/>
    <row r="124" s="3" customFormat="1" ht="13.5" customHeight="1"/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</sheetData>
  <sheetProtection/>
  <mergeCells count="408">
    <mergeCell ref="E5:AX5"/>
    <mergeCell ref="AY5:BB5"/>
    <mergeCell ref="BC5:BK5"/>
    <mergeCell ref="BL5:BT5"/>
    <mergeCell ref="E2:BU2"/>
    <mergeCell ref="AD3:AE3"/>
    <mergeCell ref="AF3:AP3"/>
    <mergeCell ref="AQ3:AR3"/>
    <mergeCell ref="AS3:AT3"/>
    <mergeCell ref="AU3:AX3"/>
    <mergeCell ref="E6:AX6"/>
    <mergeCell ref="AY6:BB6"/>
    <mergeCell ref="BC6:BK6"/>
    <mergeCell ref="BL6:BT6"/>
    <mergeCell ref="E7:AX7"/>
    <mergeCell ref="AY7:BB8"/>
    <mergeCell ref="E8:AX8"/>
    <mergeCell ref="BC8:BK8"/>
    <mergeCell ref="BL8:BT8"/>
    <mergeCell ref="E9:AX9"/>
    <mergeCell ref="AY9:BB9"/>
    <mergeCell ref="BC9:BK9"/>
    <mergeCell ref="BL9:BT9"/>
    <mergeCell ref="E10:AX10"/>
    <mergeCell ref="AY10:BB10"/>
    <mergeCell ref="BC10:BK10"/>
    <mergeCell ref="BL10:BT10"/>
    <mergeCell ref="E11:AX11"/>
    <mergeCell ref="AY11:BB11"/>
    <mergeCell ref="BC11:BK11"/>
    <mergeCell ref="BL11:BT11"/>
    <mergeCell ref="E12:AX12"/>
    <mergeCell ref="AY12:BB12"/>
    <mergeCell ref="BC12:BK12"/>
    <mergeCell ref="BL12:BT12"/>
    <mergeCell ref="E13:AX13"/>
    <mergeCell ref="AY13:BB13"/>
    <mergeCell ref="BC13:BK13"/>
    <mergeCell ref="BL13:BT13"/>
    <mergeCell ref="E14:AX14"/>
    <mergeCell ref="AY14:BB14"/>
    <mergeCell ref="BC14:BK14"/>
    <mergeCell ref="BL14:BT14"/>
    <mergeCell ref="E15:AX15"/>
    <mergeCell ref="AY15:BB15"/>
    <mergeCell ref="BC15:BK15"/>
    <mergeCell ref="BL15:BT15"/>
    <mergeCell ref="E16:AX16"/>
    <mergeCell ref="AY16:BB16"/>
    <mergeCell ref="BC16:BK16"/>
    <mergeCell ref="BL16:BT16"/>
    <mergeCell ref="E17:AX17"/>
    <mergeCell ref="AY17:BB17"/>
    <mergeCell ref="BC17:BK17"/>
    <mergeCell ref="BL17:BT17"/>
    <mergeCell ref="E18:AX18"/>
    <mergeCell ref="AY18:BB18"/>
    <mergeCell ref="BC18:BK18"/>
    <mergeCell ref="BL18:BT18"/>
    <mergeCell ref="E19:AX19"/>
    <mergeCell ref="AY19:BB19"/>
    <mergeCell ref="BC19:BK19"/>
    <mergeCell ref="BL19:BT19"/>
    <mergeCell ref="E20:AX20"/>
    <mergeCell ref="AY20:BB20"/>
    <mergeCell ref="BC20:BK20"/>
    <mergeCell ref="BL20:BT20"/>
    <mergeCell ref="E21:AX21"/>
    <mergeCell ref="AY21:BB22"/>
    <mergeCell ref="E22:AX22"/>
    <mergeCell ref="BC22:BK22"/>
    <mergeCell ref="BL22:BT22"/>
    <mergeCell ref="E23:AX23"/>
    <mergeCell ref="AY23:BB23"/>
    <mergeCell ref="BC23:BK23"/>
    <mergeCell ref="BL23:BT23"/>
    <mergeCell ref="E24:AX24"/>
    <mergeCell ref="AY24:BB24"/>
    <mergeCell ref="BC24:BK24"/>
    <mergeCell ref="BL24:BT24"/>
    <mergeCell ref="E25:AX25"/>
    <mergeCell ref="AY25:BB25"/>
    <mergeCell ref="BC25:BK25"/>
    <mergeCell ref="BL25:BT25"/>
    <mergeCell ref="E26:AX26"/>
    <mergeCell ref="AY26:BB26"/>
    <mergeCell ref="BC26:BK26"/>
    <mergeCell ref="BL26:BT26"/>
    <mergeCell ref="E27:AX27"/>
    <mergeCell ref="AY27:BB27"/>
    <mergeCell ref="BC27:BK27"/>
    <mergeCell ref="BL27:BT27"/>
    <mergeCell ref="E28:AX28"/>
    <mergeCell ref="AY28:BB28"/>
    <mergeCell ref="BC28:BK28"/>
    <mergeCell ref="BL28:BT28"/>
    <mergeCell ref="E29:AX29"/>
    <mergeCell ref="AY29:BB29"/>
    <mergeCell ref="BC29:BK29"/>
    <mergeCell ref="BL29:BT29"/>
    <mergeCell ref="E30:AX30"/>
    <mergeCell ref="AY30:BB30"/>
    <mergeCell ref="BC30:BK30"/>
    <mergeCell ref="BL30:BT30"/>
    <mergeCell ref="E31:AX31"/>
    <mergeCell ref="AY31:BB32"/>
    <mergeCell ref="E32:AX32"/>
    <mergeCell ref="BC32:BK32"/>
    <mergeCell ref="BL32:BT32"/>
    <mergeCell ref="E33:AX33"/>
    <mergeCell ref="AY33:BB33"/>
    <mergeCell ref="BC33:BK33"/>
    <mergeCell ref="BL33:BT33"/>
    <mergeCell ref="E34:AX34"/>
    <mergeCell ref="AY34:BB34"/>
    <mergeCell ref="BC34:BK34"/>
    <mergeCell ref="BL34:BT34"/>
    <mergeCell ref="BL38:BT38"/>
    <mergeCell ref="E35:AX35"/>
    <mergeCell ref="AY35:BB35"/>
    <mergeCell ref="BC35:BK35"/>
    <mergeCell ref="BL35:BT35"/>
    <mergeCell ref="E36:AX36"/>
    <mergeCell ref="AY36:BB36"/>
    <mergeCell ref="BC36:BK36"/>
    <mergeCell ref="BL36:BT36"/>
    <mergeCell ref="AY40:BB40"/>
    <mergeCell ref="BC40:BK40"/>
    <mergeCell ref="BL40:BT40"/>
    <mergeCell ref="E37:AX37"/>
    <mergeCell ref="AY37:BB37"/>
    <mergeCell ref="BC37:BK37"/>
    <mergeCell ref="BL37:BT37"/>
    <mergeCell ref="E38:AX38"/>
    <mergeCell ref="AY38:BB38"/>
    <mergeCell ref="BC38:BK38"/>
    <mergeCell ref="E41:AX41"/>
    <mergeCell ref="AY41:BB42"/>
    <mergeCell ref="E42:AX42"/>
    <mergeCell ref="BC42:BK42"/>
    <mergeCell ref="BL42:BT42"/>
    <mergeCell ref="E39:AX39"/>
    <mergeCell ref="AY39:BB39"/>
    <mergeCell ref="BC39:BK39"/>
    <mergeCell ref="BL39:BT39"/>
    <mergeCell ref="E40:AX40"/>
    <mergeCell ref="E43:AX43"/>
    <mergeCell ref="AY43:BB43"/>
    <mergeCell ref="BC43:BK43"/>
    <mergeCell ref="BL43:BT43"/>
    <mergeCell ref="E44:AX44"/>
    <mergeCell ref="AY44:BB44"/>
    <mergeCell ref="BC44:BK44"/>
    <mergeCell ref="BL44:BT44"/>
    <mergeCell ref="E45:AX45"/>
    <mergeCell ref="AY45:BB45"/>
    <mergeCell ref="BC45:BK45"/>
    <mergeCell ref="BL45:BT45"/>
    <mergeCell ref="E46:AX46"/>
    <mergeCell ref="AY46:BB46"/>
    <mergeCell ref="BC46:BK46"/>
    <mergeCell ref="BL46:BT46"/>
    <mergeCell ref="E47:AX47"/>
    <mergeCell ref="AY47:BB47"/>
    <mergeCell ref="BC47:BK47"/>
    <mergeCell ref="BL47:BT47"/>
    <mergeCell ref="E48:AX48"/>
    <mergeCell ref="AY48:BB48"/>
    <mergeCell ref="BC48:BK48"/>
    <mergeCell ref="BL48:BT48"/>
    <mergeCell ref="E49:AX49"/>
    <mergeCell ref="AY49:BB49"/>
    <mergeCell ref="BC49:BK49"/>
    <mergeCell ref="BL49:BT49"/>
    <mergeCell ref="E50:AX50"/>
    <mergeCell ref="AY50:BB50"/>
    <mergeCell ref="BC50:BK50"/>
    <mergeCell ref="BL50:BT50"/>
    <mergeCell ref="E51:AX51"/>
    <mergeCell ref="AY51:BB51"/>
    <mergeCell ref="BC51:BK51"/>
    <mergeCell ref="BL51:BT51"/>
    <mergeCell ref="E52:AX52"/>
    <mergeCell ref="AY52:BB52"/>
    <mergeCell ref="BC52:BK52"/>
    <mergeCell ref="BL52:BT52"/>
    <mergeCell ref="E53:AX53"/>
    <mergeCell ref="AY53:BB53"/>
    <mergeCell ref="BC53:BK53"/>
    <mergeCell ref="BL53:BT53"/>
    <mergeCell ref="E54:AX54"/>
    <mergeCell ref="AY54:BB54"/>
    <mergeCell ref="BC54:BK54"/>
    <mergeCell ref="BL54:BT54"/>
    <mergeCell ref="E55:AX55"/>
    <mergeCell ref="AY55:BB55"/>
    <mergeCell ref="BC55:BK55"/>
    <mergeCell ref="BL55:BT55"/>
    <mergeCell ref="E56:AX56"/>
    <mergeCell ref="AY56:BB56"/>
    <mergeCell ref="BC56:BK56"/>
    <mergeCell ref="BL56:BT56"/>
    <mergeCell ref="E57:AX57"/>
    <mergeCell ref="AY57:BB57"/>
    <mergeCell ref="BC57:BK57"/>
    <mergeCell ref="BL57:BT57"/>
    <mergeCell ref="E59:AX60"/>
    <mergeCell ref="AY59:BB60"/>
    <mergeCell ref="BC59:BK60"/>
    <mergeCell ref="BL59:BT60"/>
    <mergeCell ref="E61:AX61"/>
    <mergeCell ref="AY61:BB61"/>
    <mergeCell ref="BC61:BK61"/>
    <mergeCell ref="BL61:BT61"/>
    <mergeCell ref="E62:AX62"/>
    <mergeCell ref="AY62:BB63"/>
    <mergeCell ref="E63:AX63"/>
    <mergeCell ref="BC63:BK63"/>
    <mergeCell ref="BL63:BT63"/>
    <mergeCell ref="E64:AX64"/>
    <mergeCell ref="AY64:BB64"/>
    <mergeCell ref="BC64:BK64"/>
    <mergeCell ref="BL64:BT64"/>
    <mergeCell ref="E65:AX65"/>
    <mergeCell ref="AY65:BB65"/>
    <mergeCell ref="BC65:BK65"/>
    <mergeCell ref="BL65:BT65"/>
    <mergeCell ref="E66:AX66"/>
    <mergeCell ref="AY66:BB66"/>
    <mergeCell ref="BC66:BK66"/>
    <mergeCell ref="BL66:BT66"/>
    <mergeCell ref="E67:AX67"/>
    <mergeCell ref="AY67:BB67"/>
    <mergeCell ref="BC67:BK67"/>
    <mergeCell ref="BL67:BT67"/>
    <mergeCell ref="E68:AX68"/>
    <mergeCell ref="AY68:BB68"/>
    <mergeCell ref="BC68:BK68"/>
    <mergeCell ref="BL68:BT68"/>
    <mergeCell ref="E69:AX69"/>
    <mergeCell ref="AY69:BB69"/>
    <mergeCell ref="BC69:BK69"/>
    <mergeCell ref="BL69:BT69"/>
    <mergeCell ref="E70:AX70"/>
    <mergeCell ref="AY70:BB70"/>
    <mergeCell ref="BD70:BJ70"/>
    <mergeCell ref="BM70:BS70"/>
    <mergeCell ref="E71:AX71"/>
    <mergeCell ref="AY71:BB71"/>
    <mergeCell ref="BC71:BD71"/>
    <mergeCell ref="BE71:BI71"/>
    <mergeCell ref="BJ71:BK71"/>
    <mergeCell ref="BL71:BM71"/>
    <mergeCell ref="BN71:BR71"/>
    <mergeCell ref="BS71:BT71"/>
    <mergeCell ref="E72:AX72"/>
    <mergeCell ref="AY72:BB72"/>
    <mergeCell ref="BC72:BD72"/>
    <mergeCell ref="BE72:BI72"/>
    <mergeCell ref="BJ72:BK72"/>
    <mergeCell ref="BL72:BM72"/>
    <mergeCell ref="BN72:BR72"/>
    <mergeCell ref="BS72:BT72"/>
    <mergeCell ref="E73:AX73"/>
    <mergeCell ref="AY73:BB73"/>
    <mergeCell ref="BC73:BK73"/>
    <mergeCell ref="BL73:BT73"/>
    <mergeCell ref="E74:AX74"/>
    <mergeCell ref="AY74:BB74"/>
    <mergeCell ref="BC74:BK74"/>
    <mergeCell ref="BL74:BT74"/>
    <mergeCell ref="E75:AX75"/>
    <mergeCell ref="AY75:BB76"/>
    <mergeCell ref="E76:AX76"/>
    <mergeCell ref="BC76:BK76"/>
    <mergeCell ref="BL76:BT76"/>
    <mergeCell ref="E77:AX77"/>
    <mergeCell ref="AY77:BB77"/>
    <mergeCell ref="BC77:BK77"/>
    <mergeCell ref="BL77:BT77"/>
    <mergeCell ref="E78:AX78"/>
    <mergeCell ref="AY78:BB78"/>
    <mergeCell ref="BC78:BK78"/>
    <mergeCell ref="BL78:BT78"/>
    <mergeCell ref="E79:AX79"/>
    <mergeCell ref="AY79:BB79"/>
    <mergeCell ref="BC79:BK79"/>
    <mergeCell ref="BL79:BT79"/>
    <mergeCell ref="E80:AX80"/>
    <mergeCell ref="AY80:BB80"/>
    <mergeCell ref="BC80:BK80"/>
    <mergeCell ref="BL80:BT80"/>
    <mergeCell ref="E81:AX81"/>
    <mergeCell ref="AY81:BB81"/>
    <mergeCell ref="BC81:BK81"/>
    <mergeCell ref="BL81:BT81"/>
    <mergeCell ref="E82:AX82"/>
    <mergeCell ref="AY82:BB82"/>
    <mergeCell ref="BC82:BK82"/>
    <mergeCell ref="BL82:BT82"/>
    <mergeCell ref="E83:AX83"/>
    <mergeCell ref="AY83:BB83"/>
    <mergeCell ref="BC83:BK83"/>
    <mergeCell ref="BL83:BT83"/>
    <mergeCell ref="E84:AX84"/>
    <mergeCell ref="AY84:BB84"/>
    <mergeCell ref="BC84:BK84"/>
    <mergeCell ref="BL84:BT84"/>
    <mergeCell ref="E85:AX85"/>
    <mergeCell ref="AY85:BB85"/>
    <mergeCell ref="BC85:BK85"/>
    <mergeCell ref="BL85:BT85"/>
    <mergeCell ref="E86:AX86"/>
    <mergeCell ref="AY86:BB86"/>
    <mergeCell ref="BC86:BK86"/>
    <mergeCell ref="BL86:BT86"/>
    <mergeCell ref="E87:AX87"/>
    <mergeCell ref="AY87:BB87"/>
    <mergeCell ref="BC87:BK87"/>
    <mergeCell ref="BL87:BT87"/>
    <mergeCell ref="E88:AX88"/>
    <mergeCell ref="AY88:BB88"/>
    <mergeCell ref="BC88:BK88"/>
    <mergeCell ref="BL88:BT88"/>
    <mergeCell ref="E89:AX89"/>
    <mergeCell ref="AY89:BB90"/>
    <mergeCell ref="E90:AX90"/>
    <mergeCell ref="BC90:BK90"/>
    <mergeCell ref="BL90:BT90"/>
    <mergeCell ref="E91:AX91"/>
    <mergeCell ref="AY91:BB91"/>
    <mergeCell ref="BC91:BK91"/>
    <mergeCell ref="BL91:BT91"/>
    <mergeCell ref="E92:AX92"/>
    <mergeCell ref="AY92:BB92"/>
    <mergeCell ref="E93:AX93"/>
    <mergeCell ref="AY93:BB93"/>
    <mergeCell ref="BC93:BK93"/>
    <mergeCell ref="BL93:BT93"/>
    <mergeCell ref="E94:AX94"/>
    <mergeCell ref="AY94:BB94"/>
    <mergeCell ref="BC94:BK94"/>
    <mergeCell ref="BL94:BT94"/>
    <mergeCell ref="E95:AX95"/>
    <mergeCell ref="AY95:BB95"/>
    <mergeCell ref="BC95:BK95"/>
    <mergeCell ref="BL95:BT95"/>
    <mergeCell ref="E96:AX96"/>
    <mergeCell ref="AY96:BB96"/>
    <mergeCell ref="BC96:BK96"/>
    <mergeCell ref="BL96:BT96"/>
    <mergeCell ref="E97:AX97"/>
    <mergeCell ref="AY97:BB97"/>
    <mergeCell ref="BC97:BK97"/>
    <mergeCell ref="BL97:BT97"/>
    <mergeCell ref="E98:AX98"/>
    <mergeCell ref="AY98:BB98"/>
    <mergeCell ref="BC98:BK98"/>
    <mergeCell ref="BL98:BT98"/>
    <mergeCell ref="E99:AX99"/>
    <mergeCell ref="AY99:BB99"/>
    <mergeCell ref="BC99:BK99"/>
    <mergeCell ref="BL99:BT99"/>
    <mergeCell ref="E100:AX100"/>
    <mergeCell ref="AY100:BB100"/>
    <mergeCell ref="BC100:BK100"/>
    <mergeCell ref="BL100:BT100"/>
    <mergeCell ref="E101:AX101"/>
    <mergeCell ref="AY101:BB101"/>
    <mergeCell ref="BC101:BK101"/>
    <mergeCell ref="BL101:BT101"/>
    <mergeCell ref="E102:AX102"/>
    <mergeCell ref="AY102:BB102"/>
    <mergeCell ref="BC102:BK102"/>
    <mergeCell ref="BL102:BT102"/>
    <mergeCell ref="E103:AX103"/>
    <mergeCell ref="AY103:BB103"/>
    <mergeCell ref="BC103:BK103"/>
    <mergeCell ref="BL103:BT103"/>
    <mergeCell ref="BL107:BT107"/>
    <mergeCell ref="E104:AX104"/>
    <mergeCell ref="AY104:BB104"/>
    <mergeCell ref="BC104:BK104"/>
    <mergeCell ref="BL104:BT104"/>
    <mergeCell ref="E105:AX105"/>
    <mergeCell ref="AY105:BB105"/>
    <mergeCell ref="BC105:BK105"/>
    <mergeCell ref="BL105:BT105"/>
    <mergeCell ref="AY110:BB110"/>
    <mergeCell ref="BC110:BK110"/>
    <mergeCell ref="BL110:BT110"/>
    <mergeCell ref="E106:AX106"/>
    <mergeCell ref="AY106:BB106"/>
    <mergeCell ref="BC106:BK106"/>
    <mergeCell ref="BL106:BT106"/>
    <mergeCell ref="E107:AX107"/>
    <mergeCell ref="AY107:BB107"/>
    <mergeCell ref="BC107:BK107"/>
    <mergeCell ref="E111:AX111"/>
    <mergeCell ref="AY111:BB111"/>
    <mergeCell ref="BC111:BK111"/>
    <mergeCell ref="BL111:BT111"/>
    <mergeCell ref="E108:AX108"/>
    <mergeCell ref="AY108:BB109"/>
    <mergeCell ref="BC108:BK109"/>
    <mergeCell ref="BL108:BT109"/>
    <mergeCell ref="E109:AX109"/>
    <mergeCell ref="E110:AX11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S139"/>
  <sheetViews>
    <sheetView zoomScalePageLayoutView="0" workbookViewId="0" topLeftCell="A1">
      <selection activeCell="AL1" sqref="AL1"/>
    </sheetView>
  </sheetViews>
  <sheetFormatPr defaultColWidth="1.83203125" defaultRowHeight="12.75"/>
  <cols>
    <col min="1" max="42" width="1.5" style="2" customWidth="1"/>
    <col min="43" max="70" width="1.5" style="104" customWidth="1"/>
    <col min="71" max="124" width="1.5" style="2" customWidth="1"/>
    <col min="125" max="16384" width="1.83203125" style="2" customWidth="1"/>
  </cols>
  <sheetData>
    <row r="2" spans="2:70" ht="23.25" customHeight="1">
      <c r="B2" s="704" t="s">
        <v>405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  <c r="BF2" s="704"/>
      <c r="BG2" s="704"/>
      <c r="BH2" s="704"/>
      <c r="BI2" s="704"/>
      <c r="BJ2" s="704"/>
      <c r="BK2" s="704"/>
      <c r="BL2" s="704"/>
      <c r="BM2" s="704"/>
      <c r="BN2" s="704"/>
      <c r="BO2" s="704"/>
      <c r="BP2" s="704"/>
      <c r="BQ2" s="704"/>
      <c r="BR2" s="128"/>
    </row>
    <row r="3" ht="13.5" customHeight="1"/>
    <row r="4" spans="2:71" ht="46.5" customHeight="1">
      <c r="B4" s="225" t="s">
        <v>176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440" t="s">
        <v>402</v>
      </c>
      <c r="AM4" s="440"/>
      <c r="AN4" s="440"/>
      <c r="AO4" s="440"/>
      <c r="AP4" s="440"/>
      <c r="AQ4" s="465" t="s">
        <v>177</v>
      </c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 t="s">
        <v>178</v>
      </c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  <c r="BR4" s="465"/>
      <c r="BS4" s="48"/>
    </row>
    <row r="5" spans="2:71" ht="13.5" customHeight="1">
      <c r="B5" s="541">
        <v>1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440">
        <v>2</v>
      </c>
      <c r="AM5" s="440"/>
      <c r="AN5" s="440"/>
      <c r="AO5" s="440"/>
      <c r="AP5" s="440"/>
      <c r="AQ5" s="450">
        <v>3</v>
      </c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51"/>
      <c r="BE5" s="465">
        <v>4</v>
      </c>
      <c r="BF5" s="465"/>
      <c r="BG5" s="465"/>
      <c r="BH5" s="465"/>
      <c r="BI5" s="465"/>
      <c r="BJ5" s="465"/>
      <c r="BK5" s="465"/>
      <c r="BL5" s="465"/>
      <c r="BM5" s="465"/>
      <c r="BN5" s="465"/>
      <c r="BO5" s="465"/>
      <c r="BP5" s="465"/>
      <c r="BQ5" s="465"/>
      <c r="BR5" s="465"/>
      <c r="BS5" s="5"/>
    </row>
    <row r="6" spans="2:71" ht="13.5" customHeight="1">
      <c r="B6" s="542" t="s">
        <v>232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4"/>
      <c r="AL6" s="459"/>
      <c r="AM6" s="460"/>
      <c r="AN6" s="460"/>
      <c r="AO6" s="460"/>
      <c r="AP6" s="461"/>
      <c r="AQ6" s="561">
        <v>8215</v>
      </c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3"/>
      <c r="BE6" s="528">
        <v>11180</v>
      </c>
      <c r="BF6" s="523"/>
      <c r="BG6" s="523"/>
      <c r="BH6" s="523"/>
      <c r="BI6" s="523"/>
      <c r="BJ6" s="523"/>
      <c r="BK6" s="523"/>
      <c r="BL6" s="523"/>
      <c r="BM6" s="523"/>
      <c r="BN6" s="523"/>
      <c r="BO6" s="523"/>
      <c r="BP6" s="523"/>
      <c r="BQ6" s="523"/>
      <c r="BR6" s="525"/>
      <c r="BS6" s="5"/>
    </row>
    <row r="7" spans="2:71" ht="13.5" customHeight="1">
      <c r="B7" s="545" t="s">
        <v>233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10"/>
      <c r="AL7" s="537"/>
      <c r="AM7" s="538"/>
      <c r="AN7" s="538"/>
      <c r="AO7" s="538"/>
      <c r="AP7" s="539"/>
      <c r="AQ7" s="564"/>
      <c r="AR7" s="565"/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6"/>
      <c r="BE7" s="529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1"/>
      <c r="BS7" s="5"/>
    </row>
    <row r="8" spans="2:71" ht="13.5" customHeight="1">
      <c r="B8" s="546" t="s">
        <v>234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547"/>
      <c r="AL8" s="462"/>
      <c r="AM8" s="463"/>
      <c r="AN8" s="463"/>
      <c r="AO8" s="463"/>
      <c r="AP8" s="464"/>
      <c r="AQ8" s="567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9"/>
      <c r="BE8" s="532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6"/>
      <c r="BS8" s="5"/>
    </row>
    <row r="9" spans="2:71" ht="13.5" customHeight="1">
      <c r="B9" s="549" t="s">
        <v>235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440"/>
      <c r="AM9" s="440"/>
      <c r="AN9" s="440"/>
      <c r="AO9" s="440"/>
      <c r="AP9" s="440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3"/>
      <c r="BQ9" s="533"/>
      <c r="BR9" s="533"/>
      <c r="BS9" s="5"/>
    </row>
    <row r="10" spans="2:71" ht="13.5" customHeight="1">
      <c r="B10" s="443" t="s">
        <v>236</v>
      </c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0"/>
      <c r="AM10" s="440"/>
      <c r="AN10" s="440"/>
      <c r="AO10" s="440"/>
      <c r="AP10" s="440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3"/>
      <c r="BP10" s="533"/>
      <c r="BQ10" s="533"/>
      <c r="BR10" s="533"/>
      <c r="BS10" s="5"/>
    </row>
    <row r="11" spans="2:71" ht="13.5" customHeight="1">
      <c r="B11" s="443" t="s">
        <v>237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0"/>
      <c r="AM11" s="440"/>
      <c r="AN11" s="440"/>
      <c r="AO11" s="440"/>
      <c r="AP11" s="440"/>
      <c r="AQ11" s="554">
        <v>4</v>
      </c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33">
        <v>7</v>
      </c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"/>
    </row>
    <row r="12" spans="2:71" ht="13.5" customHeight="1">
      <c r="B12" s="534" t="s">
        <v>238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6"/>
      <c r="AL12" s="444"/>
      <c r="AM12" s="445"/>
      <c r="AN12" s="445"/>
      <c r="AO12" s="445"/>
      <c r="AP12" s="446"/>
      <c r="AQ12" s="556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8"/>
      <c r="BE12" s="559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60"/>
      <c r="BS12" s="5"/>
    </row>
    <row r="13" spans="2:71" ht="13.5" customHeight="1">
      <c r="B13" s="534" t="s">
        <v>239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6"/>
      <c r="AL13" s="444"/>
      <c r="AM13" s="445"/>
      <c r="AN13" s="445"/>
      <c r="AO13" s="445"/>
      <c r="AP13" s="446"/>
      <c r="AQ13" s="556"/>
      <c r="AR13" s="557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8"/>
      <c r="BE13" s="559"/>
      <c r="BF13" s="522"/>
      <c r="BG13" s="522"/>
      <c r="BH13" s="522"/>
      <c r="BI13" s="522"/>
      <c r="BJ13" s="522"/>
      <c r="BK13" s="522"/>
      <c r="BL13" s="522"/>
      <c r="BM13" s="522"/>
      <c r="BN13" s="522"/>
      <c r="BO13" s="522"/>
      <c r="BP13" s="522"/>
      <c r="BQ13" s="522"/>
      <c r="BR13" s="560"/>
      <c r="BS13" s="5"/>
    </row>
    <row r="14" spans="2:71" ht="13.5" customHeight="1">
      <c r="B14" s="534" t="s">
        <v>240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6"/>
      <c r="AL14" s="444"/>
      <c r="AM14" s="445"/>
      <c r="AN14" s="445"/>
      <c r="AO14" s="445"/>
      <c r="AP14" s="446"/>
      <c r="AQ14" s="556">
        <v>10</v>
      </c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8"/>
      <c r="BE14" s="559">
        <v>1</v>
      </c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60"/>
      <c r="BS14" s="5"/>
    </row>
    <row r="15" spans="2:71" ht="25.5" customHeight="1">
      <c r="B15" s="534" t="s">
        <v>241</v>
      </c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6"/>
      <c r="AL15" s="444"/>
      <c r="AM15" s="445"/>
      <c r="AN15" s="445"/>
      <c r="AO15" s="445"/>
      <c r="AP15" s="446"/>
      <c r="AQ15" s="556">
        <v>6</v>
      </c>
      <c r="AR15" s="557"/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8"/>
      <c r="BE15" s="559">
        <v>54</v>
      </c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60"/>
      <c r="BS15" s="5"/>
    </row>
    <row r="16" spans="2:71" ht="13.5" customHeight="1">
      <c r="B16" s="534" t="s">
        <v>242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6"/>
      <c r="AL16" s="444"/>
      <c r="AM16" s="445"/>
      <c r="AN16" s="445"/>
      <c r="AO16" s="445"/>
      <c r="AP16" s="446"/>
      <c r="AQ16" s="556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7"/>
      <c r="BD16" s="558"/>
      <c r="BE16" s="559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60"/>
      <c r="BS16" s="5"/>
    </row>
    <row r="17" spans="2:71" ht="13.5" customHeight="1">
      <c r="B17" s="534" t="s">
        <v>243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6"/>
      <c r="AL17" s="444"/>
      <c r="AM17" s="445"/>
      <c r="AN17" s="445"/>
      <c r="AO17" s="445"/>
      <c r="AP17" s="446"/>
      <c r="AQ17" s="556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8"/>
      <c r="BE17" s="559"/>
      <c r="BF17" s="522"/>
      <c r="BG17" s="522"/>
      <c r="BH17" s="522"/>
      <c r="BI17" s="522"/>
      <c r="BJ17" s="522"/>
      <c r="BK17" s="522"/>
      <c r="BL17" s="522"/>
      <c r="BM17" s="522"/>
      <c r="BN17" s="522"/>
      <c r="BO17" s="522"/>
      <c r="BP17" s="522"/>
      <c r="BQ17" s="522"/>
      <c r="BR17" s="560"/>
      <c r="BS17" s="5"/>
    </row>
    <row r="18" spans="2:71" ht="26.25" customHeight="1">
      <c r="B18" s="534" t="s">
        <v>244</v>
      </c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6"/>
      <c r="AL18" s="444"/>
      <c r="AM18" s="445"/>
      <c r="AN18" s="445"/>
      <c r="AO18" s="445"/>
      <c r="AP18" s="446"/>
      <c r="AQ18" s="556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8"/>
      <c r="BE18" s="559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60"/>
      <c r="BS18" s="5"/>
    </row>
    <row r="19" spans="2:71" ht="13.5" customHeight="1">
      <c r="B19" s="534" t="s">
        <v>245</v>
      </c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6"/>
      <c r="AL19" s="444"/>
      <c r="AM19" s="445"/>
      <c r="AN19" s="445"/>
      <c r="AO19" s="445"/>
      <c r="AP19" s="446"/>
      <c r="AQ19" s="556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8"/>
      <c r="BE19" s="559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522"/>
      <c r="BQ19" s="522"/>
      <c r="BR19" s="560"/>
      <c r="BS19" s="5"/>
    </row>
    <row r="20" spans="2:71" ht="13.5" customHeight="1">
      <c r="B20" s="534" t="s">
        <v>246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6"/>
      <c r="AL20" s="444"/>
      <c r="AM20" s="445"/>
      <c r="AN20" s="445"/>
      <c r="AO20" s="445"/>
      <c r="AP20" s="446"/>
      <c r="AQ20" s="556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8"/>
      <c r="BE20" s="559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60"/>
      <c r="BS20" s="5"/>
    </row>
    <row r="21" spans="2:71" ht="13.5" customHeight="1">
      <c r="B21" s="550" t="s">
        <v>247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440"/>
      <c r="AM21" s="440"/>
      <c r="AN21" s="440"/>
      <c r="AO21" s="440"/>
      <c r="AP21" s="440"/>
      <c r="AQ21" s="554">
        <v>52</v>
      </c>
      <c r="AR21" s="554"/>
      <c r="AS21" s="554"/>
      <c r="AT21" s="554"/>
      <c r="AU21" s="554"/>
      <c r="AV21" s="554"/>
      <c r="AW21" s="554"/>
      <c r="AX21" s="554"/>
      <c r="AY21" s="554"/>
      <c r="AZ21" s="554"/>
      <c r="BA21" s="554"/>
      <c r="BB21" s="554"/>
      <c r="BC21" s="554"/>
      <c r="BD21" s="554"/>
      <c r="BE21" s="533"/>
      <c r="BF21" s="533"/>
      <c r="BG21" s="533"/>
      <c r="BH21" s="533"/>
      <c r="BI21" s="533"/>
      <c r="BJ21" s="533"/>
      <c r="BK21" s="533"/>
      <c r="BL21" s="533"/>
      <c r="BM21" s="533"/>
      <c r="BN21" s="533"/>
      <c r="BO21" s="533"/>
      <c r="BP21" s="533"/>
      <c r="BQ21" s="533"/>
      <c r="BR21" s="533"/>
      <c r="BS21" s="5"/>
    </row>
    <row r="22" spans="2:71" ht="13.5" customHeight="1">
      <c r="B22" s="551" t="s">
        <v>248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3"/>
      <c r="AL22" s="459"/>
      <c r="AM22" s="460"/>
      <c r="AN22" s="460"/>
      <c r="AO22" s="460"/>
      <c r="AP22" s="461"/>
      <c r="AQ22" s="561" t="s">
        <v>91</v>
      </c>
      <c r="AR22" s="562">
        <v>5151</v>
      </c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3" t="s">
        <v>90</v>
      </c>
      <c r="BE22" s="528" t="s">
        <v>91</v>
      </c>
      <c r="BF22" s="523">
        <v>7738.4</v>
      </c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5" t="s">
        <v>90</v>
      </c>
      <c r="BS22" s="5"/>
    </row>
    <row r="23" spans="2:71" ht="13.5" customHeight="1">
      <c r="B23" s="579" t="s">
        <v>249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1"/>
      <c r="AL23" s="462"/>
      <c r="AM23" s="463"/>
      <c r="AN23" s="463"/>
      <c r="AO23" s="463"/>
      <c r="AP23" s="464"/>
      <c r="AQ23" s="567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532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6"/>
      <c r="BS23" s="5"/>
    </row>
    <row r="24" spans="2:71" ht="13.5" customHeight="1">
      <c r="B24" s="578" t="s">
        <v>250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8"/>
      <c r="AL24" s="440"/>
      <c r="AM24" s="440"/>
      <c r="AN24" s="440"/>
      <c r="AO24" s="440"/>
      <c r="AP24" s="440"/>
      <c r="AQ24" s="192" t="s">
        <v>91</v>
      </c>
      <c r="AR24" s="557">
        <v>1478</v>
      </c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193" t="s">
        <v>90</v>
      </c>
      <c r="BE24" s="130" t="s">
        <v>91</v>
      </c>
      <c r="BF24" s="522">
        <v>1461</v>
      </c>
      <c r="BG24" s="522"/>
      <c r="BH24" s="522"/>
      <c r="BI24" s="522"/>
      <c r="BJ24" s="522"/>
      <c r="BK24" s="522"/>
      <c r="BL24" s="522"/>
      <c r="BM24" s="522"/>
      <c r="BN24" s="522"/>
      <c r="BO24" s="522"/>
      <c r="BP24" s="522"/>
      <c r="BQ24" s="522"/>
      <c r="BR24" s="131" t="s">
        <v>90</v>
      </c>
      <c r="BS24" s="5"/>
    </row>
    <row r="25" spans="2:71" ht="13.5" customHeight="1">
      <c r="B25" s="540" t="s">
        <v>251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440"/>
      <c r="AM25" s="440"/>
      <c r="AN25" s="440"/>
      <c r="AO25" s="440"/>
      <c r="AP25" s="440"/>
      <c r="AQ25" s="192" t="s">
        <v>91</v>
      </c>
      <c r="AR25" s="557">
        <v>425</v>
      </c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193" t="s">
        <v>90</v>
      </c>
      <c r="BE25" s="130" t="s">
        <v>91</v>
      </c>
      <c r="BF25" s="522">
        <v>659</v>
      </c>
      <c r="BG25" s="522"/>
      <c r="BH25" s="522"/>
      <c r="BI25" s="522"/>
      <c r="BJ25" s="522"/>
      <c r="BK25" s="522"/>
      <c r="BL25" s="522"/>
      <c r="BM25" s="522"/>
      <c r="BN25" s="522"/>
      <c r="BO25" s="522"/>
      <c r="BP25" s="522"/>
      <c r="BQ25" s="522"/>
      <c r="BR25" s="131" t="s">
        <v>90</v>
      </c>
      <c r="BS25" s="5"/>
    </row>
    <row r="26" spans="2:71" ht="13.5" customHeight="1">
      <c r="B26" s="540" t="s">
        <v>366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440"/>
      <c r="AM26" s="440"/>
      <c r="AN26" s="440"/>
      <c r="AO26" s="440"/>
      <c r="AP26" s="440"/>
      <c r="AQ26" s="192" t="s">
        <v>91</v>
      </c>
      <c r="AR26" s="557">
        <v>1973</v>
      </c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193" t="s">
        <v>90</v>
      </c>
      <c r="BE26" s="130" t="s">
        <v>91</v>
      </c>
      <c r="BF26" s="522">
        <v>2687.4</v>
      </c>
      <c r="BG26" s="522"/>
      <c r="BH26" s="522"/>
      <c r="BI26" s="522"/>
      <c r="BJ26" s="522"/>
      <c r="BK26" s="522"/>
      <c r="BL26" s="522"/>
      <c r="BM26" s="522"/>
      <c r="BN26" s="522"/>
      <c r="BO26" s="522"/>
      <c r="BP26" s="522"/>
      <c r="BQ26" s="522"/>
      <c r="BR26" s="131" t="s">
        <v>90</v>
      </c>
      <c r="BS26" s="5"/>
    </row>
    <row r="27" spans="2:71" ht="13.5" customHeight="1">
      <c r="B27" s="534" t="s">
        <v>252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444"/>
      <c r="AM27" s="445"/>
      <c r="AN27" s="445"/>
      <c r="AO27" s="445"/>
      <c r="AP27" s="446"/>
      <c r="AQ27" s="130" t="s">
        <v>91</v>
      </c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131" t="s">
        <v>90</v>
      </c>
      <c r="BE27" s="130" t="s">
        <v>91</v>
      </c>
      <c r="BF27" s="522">
        <v>866.4</v>
      </c>
      <c r="BG27" s="522"/>
      <c r="BH27" s="522"/>
      <c r="BI27" s="522"/>
      <c r="BJ27" s="522"/>
      <c r="BK27" s="522"/>
      <c r="BL27" s="522"/>
      <c r="BM27" s="522"/>
      <c r="BN27" s="522"/>
      <c r="BO27" s="522"/>
      <c r="BP27" s="522"/>
      <c r="BQ27" s="522"/>
      <c r="BR27" s="131" t="s">
        <v>90</v>
      </c>
      <c r="BS27" s="5"/>
    </row>
    <row r="28" spans="2:71" ht="27" customHeight="1">
      <c r="B28" s="534" t="s">
        <v>253</v>
      </c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6"/>
      <c r="AL28" s="444"/>
      <c r="AM28" s="445"/>
      <c r="AN28" s="445"/>
      <c r="AO28" s="445"/>
      <c r="AP28" s="446"/>
      <c r="AQ28" s="130" t="s">
        <v>91</v>
      </c>
      <c r="AR28" s="522">
        <v>864</v>
      </c>
      <c r="AS28" s="522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131" t="s">
        <v>90</v>
      </c>
      <c r="BE28" s="130" t="s">
        <v>91</v>
      </c>
      <c r="BF28" s="522">
        <v>982</v>
      </c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131" t="s">
        <v>90</v>
      </c>
      <c r="BS28" s="5"/>
    </row>
    <row r="29" spans="2:71" ht="26.25" customHeight="1">
      <c r="B29" s="534" t="s">
        <v>254</v>
      </c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6"/>
      <c r="AL29" s="444"/>
      <c r="AM29" s="445"/>
      <c r="AN29" s="445"/>
      <c r="AO29" s="445"/>
      <c r="AP29" s="446"/>
      <c r="AQ29" s="130" t="s">
        <v>91</v>
      </c>
      <c r="AR29" s="522">
        <v>747</v>
      </c>
      <c r="AS29" s="522"/>
      <c r="AT29" s="522"/>
      <c r="AU29" s="522"/>
      <c r="AV29" s="522"/>
      <c r="AW29" s="522"/>
      <c r="AX29" s="522"/>
      <c r="AY29" s="522"/>
      <c r="AZ29" s="522"/>
      <c r="BA29" s="522"/>
      <c r="BB29" s="522"/>
      <c r="BC29" s="522"/>
      <c r="BD29" s="131" t="s">
        <v>90</v>
      </c>
      <c r="BE29" s="130" t="s">
        <v>91</v>
      </c>
      <c r="BF29" s="522">
        <v>44</v>
      </c>
      <c r="BG29" s="522"/>
      <c r="BH29" s="522"/>
      <c r="BI29" s="522"/>
      <c r="BJ29" s="522"/>
      <c r="BK29" s="522"/>
      <c r="BL29" s="522"/>
      <c r="BM29" s="522"/>
      <c r="BN29" s="522"/>
      <c r="BO29" s="522"/>
      <c r="BP29" s="522"/>
      <c r="BQ29" s="522"/>
      <c r="BR29" s="131" t="s">
        <v>90</v>
      </c>
      <c r="BS29" s="5"/>
    </row>
    <row r="30" spans="2:71" ht="12.75">
      <c r="B30" s="534" t="s">
        <v>255</v>
      </c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6"/>
      <c r="AL30" s="444"/>
      <c r="AM30" s="445"/>
      <c r="AN30" s="445"/>
      <c r="AO30" s="445"/>
      <c r="AP30" s="446"/>
      <c r="AQ30" s="130" t="s">
        <v>91</v>
      </c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131" t="s">
        <v>90</v>
      </c>
      <c r="BE30" s="130" t="s">
        <v>91</v>
      </c>
      <c r="BF30" s="522"/>
      <c r="BG30" s="522"/>
      <c r="BH30" s="522"/>
      <c r="BI30" s="522"/>
      <c r="BJ30" s="522"/>
      <c r="BK30" s="522"/>
      <c r="BL30" s="522"/>
      <c r="BM30" s="522"/>
      <c r="BN30" s="522"/>
      <c r="BO30" s="522"/>
      <c r="BP30" s="522"/>
      <c r="BQ30" s="522"/>
      <c r="BR30" s="131" t="s">
        <v>90</v>
      </c>
      <c r="BS30" s="5"/>
    </row>
    <row r="31" spans="2:71" ht="12.75">
      <c r="B31" s="534" t="s">
        <v>256</v>
      </c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6"/>
      <c r="AL31" s="444"/>
      <c r="AM31" s="445"/>
      <c r="AN31" s="445"/>
      <c r="AO31" s="445"/>
      <c r="AP31" s="446"/>
      <c r="AQ31" s="130" t="s">
        <v>91</v>
      </c>
      <c r="AR31" s="557">
        <v>180</v>
      </c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131" t="s">
        <v>90</v>
      </c>
      <c r="BE31" s="130" t="s">
        <v>91</v>
      </c>
      <c r="BF31" s="522">
        <v>5</v>
      </c>
      <c r="BG31" s="522"/>
      <c r="BH31" s="522"/>
      <c r="BI31" s="522"/>
      <c r="BJ31" s="522"/>
      <c r="BK31" s="522"/>
      <c r="BL31" s="522"/>
      <c r="BM31" s="522"/>
      <c r="BN31" s="522"/>
      <c r="BO31" s="522"/>
      <c r="BP31" s="522"/>
      <c r="BQ31" s="522"/>
      <c r="BR31" s="131" t="s">
        <v>90</v>
      </c>
      <c r="BS31" s="5"/>
    </row>
    <row r="32" spans="2:71" ht="12.75">
      <c r="B32" s="534" t="s">
        <v>257</v>
      </c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6"/>
      <c r="AL32" s="444"/>
      <c r="AM32" s="445"/>
      <c r="AN32" s="445"/>
      <c r="AO32" s="445"/>
      <c r="AP32" s="446"/>
      <c r="AQ32" s="130" t="s">
        <v>91</v>
      </c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131" t="s">
        <v>90</v>
      </c>
      <c r="BE32" s="130" t="s">
        <v>91</v>
      </c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131" t="s">
        <v>90</v>
      </c>
      <c r="BS32" s="5"/>
    </row>
    <row r="33" spans="2:71" ht="26.25" customHeight="1">
      <c r="B33" s="534" t="s">
        <v>258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6"/>
      <c r="AL33" s="444"/>
      <c r="AM33" s="445"/>
      <c r="AN33" s="445"/>
      <c r="AO33" s="445"/>
      <c r="AP33" s="446"/>
      <c r="AQ33" s="130" t="s">
        <v>91</v>
      </c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131" t="s">
        <v>90</v>
      </c>
      <c r="BE33" s="130" t="s">
        <v>91</v>
      </c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131" t="s">
        <v>90</v>
      </c>
      <c r="BS33" s="5"/>
    </row>
    <row r="34" spans="2:71" ht="12.75">
      <c r="B34" s="534" t="s">
        <v>259</v>
      </c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6"/>
      <c r="AL34" s="444"/>
      <c r="AM34" s="445"/>
      <c r="AN34" s="445"/>
      <c r="AO34" s="445"/>
      <c r="AP34" s="446"/>
      <c r="AQ34" s="130" t="s">
        <v>91</v>
      </c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131" t="s">
        <v>90</v>
      </c>
      <c r="BE34" s="130" t="s">
        <v>91</v>
      </c>
      <c r="BF34" s="522"/>
      <c r="BG34" s="522"/>
      <c r="BH34" s="522"/>
      <c r="BI34" s="522"/>
      <c r="BJ34" s="522"/>
      <c r="BK34" s="522"/>
      <c r="BL34" s="522"/>
      <c r="BM34" s="522"/>
      <c r="BN34" s="522"/>
      <c r="BO34" s="522"/>
      <c r="BP34" s="522"/>
      <c r="BQ34" s="522"/>
      <c r="BR34" s="131" t="s">
        <v>90</v>
      </c>
      <c r="BS34" s="5"/>
    </row>
    <row r="35" spans="2:71" ht="13.5" customHeight="1">
      <c r="B35" s="540" t="s">
        <v>260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440"/>
      <c r="AM35" s="440"/>
      <c r="AN35" s="440"/>
      <c r="AO35" s="440"/>
      <c r="AP35" s="440"/>
      <c r="AQ35" s="130" t="s">
        <v>91</v>
      </c>
      <c r="AR35" s="522">
        <v>77</v>
      </c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2"/>
      <c r="BD35" s="131" t="s">
        <v>90</v>
      </c>
      <c r="BE35" s="130" t="s">
        <v>91</v>
      </c>
      <c r="BF35" s="522">
        <v>74</v>
      </c>
      <c r="BG35" s="522"/>
      <c r="BH35" s="522"/>
      <c r="BI35" s="522"/>
      <c r="BJ35" s="522"/>
      <c r="BK35" s="522"/>
      <c r="BL35" s="522"/>
      <c r="BM35" s="522"/>
      <c r="BN35" s="522"/>
      <c r="BO35" s="522"/>
      <c r="BP35" s="522"/>
      <c r="BQ35" s="522"/>
      <c r="BR35" s="131" t="s">
        <v>90</v>
      </c>
      <c r="BS35" s="5"/>
    </row>
    <row r="36" spans="2:71" ht="13.5" customHeight="1">
      <c r="B36" s="586" t="s">
        <v>261</v>
      </c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586"/>
      <c r="AL36" s="521"/>
      <c r="AM36" s="521"/>
      <c r="AN36" s="521"/>
      <c r="AO36" s="521"/>
      <c r="AP36" s="521"/>
      <c r="AQ36" s="527">
        <f>SUM(AQ6:BD21)-SUM(AR22:BC26)-SUM(AR30:BC35)</f>
        <v>-997</v>
      </c>
      <c r="AR36" s="527"/>
      <c r="AS36" s="527"/>
      <c r="AT36" s="527"/>
      <c r="AU36" s="527"/>
      <c r="AV36" s="527"/>
      <c r="AW36" s="527"/>
      <c r="AX36" s="527"/>
      <c r="AY36" s="527"/>
      <c r="AZ36" s="527"/>
      <c r="BA36" s="527"/>
      <c r="BB36" s="527"/>
      <c r="BC36" s="527"/>
      <c r="BD36" s="527"/>
      <c r="BE36" s="527">
        <f>SUM(BE6:BR21)-SUM(BF22:BQ26)-SUM(BF30:BQ35)</f>
        <v>-1382.7999999999993</v>
      </c>
      <c r="BF36" s="527"/>
      <c r="BG36" s="527"/>
      <c r="BH36" s="527"/>
      <c r="BI36" s="527"/>
      <c r="BJ36" s="527"/>
      <c r="BK36" s="527"/>
      <c r="BL36" s="527"/>
      <c r="BM36" s="527"/>
      <c r="BN36" s="527"/>
      <c r="BO36" s="527"/>
      <c r="BP36" s="527"/>
      <c r="BQ36" s="527"/>
      <c r="BR36" s="527"/>
      <c r="BS36" s="49"/>
    </row>
    <row r="37" spans="2:71" ht="13.5" customHeight="1">
      <c r="B37" s="587" t="s">
        <v>262</v>
      </c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9"/>
      <c r="AL37" s="459"/>
      <c r="AM37" s="460"/>
      <c r="AN37" s="460"/>
      <c r="AO37" s="460"/>
      <c r="AP37" s="461"/>
      <c r="AQ37" s="528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5"/>
      <c r="BE37" s="528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5"/>
      <c r="BS37" s="5"/>
    </row>
    <row r="38" spans="2:71" ht="13.5" customHeight="1">
      <c r="B38" s="590" t="s">
        <v>263</v>
      </c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2"/>
      <c r="AL38" s="537"/>
      <c r="AM38" s="538"/>
      <c r="AN38" s="538"/>
      <c r="AO38" s="538"/>
      <c r="AP38" s="539"/>
      <c r="AQ38" s="529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1"/>
      <c r="BE38" s="529"/>
      <c r="BF38" s="530"/>
      <c r="BG38" s="530"/>
      <c r="BH38" s="530"/>
      <c r="BI38" s="530"/>
      <c r="BJ38" s="530"/>
      <c r="BK38" s="530"/>
      <c r="BL38" s="530"/>
      <c r="BM38" s="530"/>
      <c r="BN38" s="530"/>
      <c r="BO38" s="530"/>
      <c r="BP38" s="530"/>
      <c r="BQ38" s="530"/>
      <c r="BR38" s="531"/>
      <c r="BS38" s="5"/>
    </row>
    <row r="39" spans="2:71" ht="13.5" customHeight="1">
      <c r="B39" s="582" t="s">
        <v>264</v>
      </c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4"/>
      <c r="AL39" s="462"/>
      <c r="AM39" s="463"/>
      <c r="AN39" s="463"/>
      <c r="AO39" s="463"/>
      <c r="AP39" s="464"/>
      <c r="AQ39" s="532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6"/>
      <c r="BE39" s="532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6"/>
      <c r="BS39" s="5"/>
    </row>
    <row r="40" spans="2:71" ht="13.5" customHeight="1">
      <c r="B40" s="548" t="s">
        <v>265</v>
      </c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  <c r="AJ40" s="548"/>
      <c r="AK40" s="548"/>
      <c r="AL40" s="440"/>
      <c r="AM40" s="440"/>
      <c r="AN40" s="440"/>
      <c r="AO40" s="440"/>
      <c r="AP40" s="440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3"/>
      <c r="BN40" s="533"/>
      <c r="BO40" s="533"/>
      <c r="BP40" s="533"/>
      <c r="BQ40" s="533"/>
      <c r="BR40" s="533"/>
      <c r="BS40" s="5"/>
    </row>
    <row r="41" spans="2:71" ht="13.5" customHeight="1">
      <c r="B41" s="551" t="s">
        <v>266</v>
      </c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3"/>
      <c r="AL41" s="459"/>
      <c r="AM41" s="460"/>
      <c r="AN41" s="460"/>
      <c r="AO41" s="460"/>
      <c r="AP41" s="461"/>
      <c r="AQ41" s="528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5"/>
      <c r="BE41" s="528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5"/>
      <c r="BS41" s="5"/>
    </row>
    <row r="42" spans="2:71" ht="13.5" customHeight="1">
      <c r="B42" s="582" t="s">
        <v>267</v>
      </c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4"/>
      <c r="AL42" s="462"/>
      <c r="AM42" s="463"/>
      <c r="AN42" s="463"/>
      <c r="AO42" s="463"/>
      <c r="AP42" s="464"/>
      <c r="AQ42" s="532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6"/>
      <c r="BE42" s="532"/>
      <c r="BF42" s="524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6"/>
      <c r="BS42" s="5"/>
    </row>
    <row r="43" spans="2:71" ht="13.5" customHeight="1">
      <c r="B43" s="585" t="s">
        <v>268</v>
      </c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  <c r="AF43" s="585"/>
      <c r="AG43" s="585"/>
      <c r="AH43" s="585"/>
      <c r="AI43" s="585"/>
      <c r="AJ43" s="585"/>
      <c r="AK43" s="585"/>
      <c r="AL43" s="440"/>
      <c r="AM43" s="440"/>
      <c r="AN43" s="440"/>
      <c r="AO43" s="440"/>
      <c r="AP43" s="440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"/>
    </row>
    <row r="44" spans="2:71" ht="13.5" customHeight="1">
      <c r="B44" s="540" t="s">
        <v>269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440"/>
      <c r="AM44" s="440"/>
      <c r="AN44" s="440"/>
      <c r="AO44" s="440"/>
      <c r="AP44" s="440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3"/>
      <c r="BM44" s="533"/>
      <c r="BN44" s="533"/>
      <c r="BO44" s="533"/>
      <c r="BP44" s="533"/>
      <c r="BQ44" s="533"/>
      <c r="BR44" s="533"/>
      <c r="BS44" s="5"/>
    </row>
    <row r="45" spans="2:71" s="45" customFormat="1" ht="13.5" customHeight="1">
      <c r="B45" s="593" t="s">
        <v>270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5"/>
      <c r="AL45" s="497"/>
      <c r="AM45" s="498"/>
      <c r="AN45" s="498"/>
      <c r="AO45" s="498"/>
      <c r="AP45" s="499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5"/>
      <c r="BF45" s="555"/>
      <c r="BG45" s="555"/>
      <c r="BH45" s="555"/>
      <c r="BI45" s="555"/>
      <c r="BJ45" s="555"/>
      <c r="BK45" s="555"/>
      <c r="BL45" s="555"/>
      <c r="BM45" s="555"/>
      <c r="BN45" s="555"/>
      <c r="BO45" s="555"/>
      <c r="BP45" s="555"/>
      <c r="BQ45" s="555"/>
      <c r="BR45" s="555"/>
      <c r="BS45" s="50"/>
    </row>
    <row r="46" spans="2:71" s="45" customFormat="1" ht="27.75" customHeight="1">
      <c r="B46" s="593" t="s">
        <v>271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594"/>
      <c r="AE46" s="594"/>
      <c r="AF46" s="594"/>
      <c r="AG46" s="594"/>
      <c r="AH46" s="594"/>
      <c r="AI46" s="594"/>
      <c r="AJ46" s="594"/>
      <c r="AK46" s="595"/>
      <c r="AL46" s="497"/>
      <c r="AM46" s="498"/>
      <c r="AN46" s="498"/>
      <c r="AO46" s="498"/>
      <c r="AP46" s="499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5"/>
      <c r="BH46" s="555"/>
      <c r="BI46" s="555"/>
      <c r="BJ46" s="555"/>
      <c r="BK46" s="555"/>
      <c r="BL46" s="555"/>
      <c r="BM46" s="555"/>
      <c r="BN46" s="555"/>
      <c r="BO46" s="555"/>
      <c r="BP46" s="555"/>
      <c r="BQ46" s="555"/>
      <c r="BR46" s="555"/>
      <c r="BS46" s="50"/>
    </row>
    <row r="47" spans="2:71" ht="13.5" customHeight="1">
      <c r="B47" s="550" t="s">
        <v>247</v>
      </c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440"/>
      <c r="AM47" s="440"/>
      <c r="AN47" s="440"/>
      <c r="AO47" s="440"/>
      <c r="AP47" s="440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3"/>
      <c r="BM47" s="533"/>
      <c r="BN47" s="533"/>
      <c r="BO47" s="533"/>
      <c r="BP47" s="533"/>
      <c r="BQ47" s="533"/>
      <c r="BR47" s="533"/>
      <c r="BS47" s="5"/>
    </row>
    <row r="48" spans="2:71" ht="13.5" customHeight="1">
      <c r="B48" s="551" t="s">
        <v>272</v>
      </c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3"/>
      <c r="AL48" s="459"/>
      <c r="AM48" s="460"/>
      <c r="AN48" s="460"/>
      <c r="AO48" s="460"/>
      <c r="AP48" s="461"/>
      <c r="AQ48" s="528" t="s">
        <v>91</v>
      </c>
      <c r="AR48" s="523"/>
      <c r="AS48" s="523"/>
      <c r="AT48" s="523"/>
      <c r="AU48" s="523"/>
      <c r="AV48" s="523"/>
      <c r="AW48" s="523"/>
      <c r="AX48" s="523"/>
      <c r="AY48" s="523"/>
      <c r="AZ48" s="523"/>
      <c r="BA48" s="523"/>
      <c r="BB48" s="523"/>
      <c r="BC48" s="523"/>
      <c r="BD48" s="525" t="s">
        <v>90</v>
      </c>
      <c r="BE48" s="528" t="s">
        <v>91</v>
      </c>
      <c r="BF48" s="523"/>
      <c r="BG48" s="523"/>
      <c r="BH48" s="523"/>
      <c r="BI48" s="523"/>
      <c r="BJ48" s="523"/>
      <c r="BK48" s="523"/>
      <c r="BL48" s="523"/>
      <c r="BM48" s="523"/>
      <c r="BN48" s="523"/>
      <c r="BO48" s="523"/>
      <c r="BP48" s="523"/>
      <c r="BQ48" s="523"/>
      <c r="BR48" s="525" t="s">
        <v>90</v>
      </c>
      <c r="BS48" s="5"/>
    </row>
    <row r="49" spans="2:71" ht="13.5" customHeight="1">
      <c r="B49" s="582" t="s">
        <v>264</v>
      </c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4"/>
      <c r="AL49" s="462"/>
      <c r="AM49" s="463"/>
      <c r="AN49" s="463"/>
      <c r="AO49" s="463"/>
      <c r="AP49" s="464"/>
      <c r="AQ49" s="532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6"/>
      <c r="BE49" s="532"/>
      <c r="BF49" s="524"/>
      <c r="BG49" s="524"/>
      <c r="BH49" s="524"/>
      <c r="BI49" s="524"/>
      <c r="BJ49" s="524"/>
      <c r="BK49" s="524"/>
      <c r="BL49" s="524"/>
      <c r="BM49" s="524"/>
      <c r="BN49" s="524"/>
      <c r="BO49" s="524"/>
      <c r="BP49" s="524"/>
      <c r="BQ49" s="524"/>
      <c r="BR49" s="526"/>
      <c r="BS49" s="5"/>
    </row>
    <row r="50" spans="2:71" ht="13.5" customHeight="1">
      <c r="B50" s="585" t="s">
        <v>265</v>
      </c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440"/>
      <c r="AM50" s="440"/>
      <c r="AN50" s="440"/>
      <c r="AO50" s="440"/>
      <c r="AP50" s="440"/>
      <c r="AQ50" s="130" t="s">
        <v>91</v>
      </c>
      <c r="AR50" s="522"/>
      <c r="AS50" s="522"/>
      <c r="AT50" s="522"/>
      <c r="AU50" s="522"/>
      <c r="AV50" s="522"/>
      <c r="AW50" s="522"/>
      <c r="AX50" s="522"/>
      <c r="AY50" s="522"/>
      <c r="AZ50" s="522"/>
      <c r="BA50" s="522"/>
      <c r="BB50" s="522"/>
      <c r="BC50" s="522"/>
      <c r="BD50" s="131" t="s">
        <v>90</v>
      </c>
      <c r="BE50" s="130" t="s">
        <v>91</v>
      </c>
      <c r="BF50" s="522"/>
      <c r="BG50" s="522"/>
      <c r="BH50" s="522"/>
      <c r="BI50" s="522"/>
      <c r="BJ50" s="522"/>
      <c r="BK50" s="522"/>
      <c r="BL50" s="522"/>
      <c r="BM50" s="522"/>
      <c r="BN50" s="522"/>
      <c r="BO50" s="522"/>
      <c r="BP50" s="522"/>
      <c r="BQ50" s="522"/>
      <c r="BR50" s="131" t="s">
        <v>90</v>
      </c>
      <c r="BS50" s="5"/>
    </row>
    <row r="51" spans="2:71" ht="13.5" customHeight="1">
      <c r="B51" s="540" t="s">
        <v>273</v>
      </c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0"/>
      <c r="AL51" s="440"/>
      <c r="AM51" s="440"/>
      <c r="AN51" s="440"/>
      <c r="AO51" s="440"/>
      <c r="AP51" s="440"/>
      <c r="AQ51" s="130" t="s">
        <v>91</v>
      </c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22"/>
      <c r="BC51" s="522"/>
      <c r="BD51" s="131" t="s">
        <v>90</v>
      </c>
      <c r="BE51" s="130" t="s">
        <v>91</v>
      </c>
      <c r="BF51" s="522"/>
      <c r="BG51" s="522"/>
      <c r="BH51" s="522"/>
      <c r="BI51" s="522"/>
      <c r="BJ51" s="522"/>
      <c r="BK51" s="522"/>
      <c r="BL51" s="522"/>
      <c r="BM51" s="522"/>
      <c r="BN51" s="522"/>
      <c r="BO51" s="522"/>
      <c r="BP51" s="522"/>
      <c r="BQ51" s="522"/>
      <c r="BR51" s="131" t="s">
        <v>90</v>
      </c>
      <c r="BS51" s="5"/>
    </row>
    <row r="52" spans="2:71" ht="13.5" customHeight="1">
      <c r="B52" s="534" t="s">
        <v>274</v>
      </c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536"/>
      <c r="AL52" s="444"/>
      <c r="AM52" s="445"/>
      <c r="AN52" s="445"/>
      <c r="AO52" s="445"/>
      <c r="AP52" s="446"/>
      <c r="AQ52" s="130" t="s">
        <v>91</v>
      </c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131" t="s">
        <v>90</v>
      </c>
      <c r="BE52" s="130" t="s">
        <v>91</v>
      </c>
      <c r="BF52" s="522"/>
      <c r="BG52" s="522"/>
      <c r="BH52" s="522"/>
      <c r="BI52" s="522"/>
      <c r="BJ52" s="522"/>
      <c r="BK52" s="522"/>
      <c r="BL52" s="522"/>
      <c r="BM52" s="522"/>
      <c r="BN52" s="522"/>
      <c r="BO52" s="522"/>
      <c r="BP52" s="522"/>
      <c r="BQ52" s="522"/>
      <c r="BR52" s="131" t="s">
        <v>90</v>
      </c>
      <c r="BS52" s="5"/>
    </row>
    <row r="53" spans="2:71" ht="27" customHeight="1">
      <c r="B53" s="534" t="s">
        <v>275</v>
      </c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6"/>
      <c r="AL53" s="444"/>
      <c r="AM53" s="445"/>
      <c r="AN53" s="445"/>
      <c r="AO53" s="445"/>
      <c r="AP53" s="446"/>
      <c r="AQ53" s="130" t="s">
        <v>91</v>
      </c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22"/>
      <c r="BC53" s="522"/>
      <c r="BD53" s="131" t="s">
        <v>90</v>
      </c>
      <c r="BE53" s="130" t="s">
        <v>91</v>
      </c>
      <c r="BF53" s="522"/>
      <c r="BG53" s="522"/>
      <c r="BH53" s="522"/>
      <c r="BI53" s="522"/>
      <c r="BJ53" s="522"/>
      <c r="BK53" s="522"/>
      <c r="BL53" s="522"/>
      <c r="BM53" s="522"/>
      <c r="BN53" s="522"/>
      <c r="BO53" s="522"/>
      <c r="BP53" s="522"/>
      <c r="BQ53" s="522"/>
      <c r="BR53" s="131" t="s">
        <v>90</v>
      </c>
      <c r="BS53" s="5"/>
    </row>
    <row r="54" spans="2:71" ht="13.5" customHeight="1">
      <c r="B54" s="540" t="s">
        <v>276</v>
      </c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440"/>
      <c r="AM54" s="440"/>
      <c r="AN54" s="440"/>
      <c r="AO54" s="440"/>
      <c r="AP54" s="440"/>
      <c r="AQ54" s="130" t="s">
        <v>91</v>
      </c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131" t="s">
        <v>90</v>
      </c>
      <c r="BE54" s="130" t="s">
        <v>91</v>
      </c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131" t="s">
        <v>90</v>
      </c>
      <c r="BS54" s="5"/>
    </row>
    <row r="55" spans="2:71" ht="13.5" customHeight="1">
      <c r="B55" s="586" t="s">
        <v>277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6"/>
      <c r="AC55" s="586"/>
      <c r="AD55" s="586"/>
      <c r="AE55" s="586"/>
      <c r="AF55" s="586"/>
      <c r="AG55" s="586"/>
      <c r="AH55" s="586"/>
      <c r="AI55" s="586"/>
      <c r="AJ55" s="586"/>
      <c r="AK55" s="586"/>
      <c r="AL55" s="521"/>
      <c r="AM55" s="521"/>
      <c r="AN55" s="521"/>
      <c r="AO55" s="521"/>
      <c r="AP55" s="521"/>
      <c r="AQ55" s="527">
        <f>SUM(AQ37:BD47)-SUM(AR48:BC54)</f>
        <v>0</v>
      </c>
      <c r="AR55" s="527"/>
      <c r="AS55" s="527"/>
      <c r="AT55" s="527"/>
      <c r="AU55" s="527"/>
      <c r="AV55" s="527"/>
      <c r="AW55" s="527"/>
      <c r="AX55" s="527"/>
      <c r="AY55" s="527"/>
      <c r="AZ55" s="527"/>
      <c r="BA55" s="527"/>
      <c r="BB55" s="527"/>
      <c r="BC55" s="527"/>
      <c r="BD55" s="527"/>
      <c r="BE55" s="527">
        <f>SUM(BE37:BR47)-SUM(BF48:BQ54)</f>
        <v>0</v>
      </c>
      <c r="BF55" s="527"/>
      <c r="BG55" s="527"/>
      <c r="BH55" s="527"/>
      <c r="BI55" s="527"/>
      <c r="BJ55" s="527"/>
      <c r="BK55" s="527"/>
      <c r="BL55" s="527"/>
      <c r="BM55" s="527"/>
      <c r="BN55" s="527"/>
      <c r="BO55" s="527"/>
      <c r="BP55" s="527"/>
      <c r="BQ55" s="527"/>
      <c r="BR55" s="527"/>
      <c r="BS55" s="5"/>
    </row>
    <row r="56" spans="2:71" ht="13.5" customHeight="1">
      <c r="B56" s="587" t="s">
        <v>278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588"/>
      <c r="AG56" s="588"/>
      <c r="AH56" s="588"/>
      <c r="AI56" s="588"/>
      <c r="AJ56" s="588"/>
      <c r="AK56" s="589"/>
      <c r="AL56" s="459"/>
      <c r="AM56" s="460"/>
      <c r="AN56" s="460"/>
      <c r="AO56" s="460"/>
      <c r="AP56" s="461"/>
      <c r="AQ56" s="528"/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  <c r="BB56" s="523"/>
      <c r="BC56" s="523"/>
      <c r="BD56" s="525"/>
      <c r="BE56" s="528"/>
      <c r="BF56" s="523"/>
      <c r="BG56" s="523"/>
      <c r="BH56" s="523"/>
      <c r="BI56" s="523"/>
      <c r="BJ56" s="523"/>
      <c r="BK56" s="523"/>
      <c r="BL56" s="523"/>
      <c r="BM56" s="523"/>
      <c r="BN56" s="523"/>
      <c r="BO56" s="523"/>
      <c r="BP56" s="523"/>
      <c r="BQ56" s="523"/>
      <c r="BR56" s="525"/>
      <c r="BS56" s="5"/>
    </row>
    <row r="57" spans="2:71" ht="13.5" customHeight="1">
      <c r="B57" s="590" t="s">
        <v>233</v>
      </c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2"/>
      <c r="AL57" s="537"/>
      <c r="AM57" s="538"/>
      <c r="AN57" s="538"/>
      <c r="AO57" s="538"/>
      <c r="AP57" s="539"/>
      <c r="AQ57" s="529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1"/>
      <c r="BE57" s="529"/>
      <c r="BF57" s="530"/>
      <c r="BG57" s="530"/>
      <c r="BH57" s="530"/>
      <c r="BI57" s="530"/>
      <c r="BJ57" s="530"/>
      <c r="BK57" s="530"/>
      <c r="BL57" s="530"/>
      <c r="BM57" s="530"/>
      <c r="BN57" s="530"/>
      <c r="BO57" s="530"/>
      <c r="BP57" s="530"/>
      <c r="BQ57" s="530"/>
      <c r="BR57" s="531"/>
      <c r="BS57" s="5"/>
    </row>
    <row r="58" spans="2:71" ht="13.5" customHeight="1">
      <c r="B58" s="579" t="s">
        <v>279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1"/>
      <c r="AL58" s="462"/>
      <c r="AM58" s="463"/>
      <c r="AN58" s="463"/>
      <c r="AO58" s="463"/>
      <c r="AP58" s="464"/>
      <c r="AQ58" s="532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6"/>
      <c r="BE58" s="532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6"/>
      <c r="BS58" s="5"/>
    </row>
    <row r="59" spans="2:71" ht="13.5" customHeight="1">
      <c r="B59" s="578" t="s">
        <v>280</v>
      </c>
      <c r="C59" s="578"/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  <c r="AD59" s="578"/>
      <c r="AE59" s="578"/>
      <c r="AF59" s="578"/>
      <c r="AG59" s="578"/>
      <c r="AH59" s="578"/>
      <c r="AI59" s="578"/>
      <c r="AJ59" s="578"/>
      <c r="AK59" s="578"/>
      <c r="AL59" s="440"/>
      <c r="AM59" s="440"/>
      <c r="AN59" s="440"/>
      <c r="AO59" s="440"/>
      <c r="AP59" s="440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"/>
    </row>
    <row r="60" spans="2:71" ht="27.75" customHeight="1">
      <c r="B60" s="534" t="s">
        <v>281</v>
      </c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6"/>
      <c r="AL60" s="444"/>
      <c r="AM60" s="445"/>
      <c r="AN60" s="445"/>
      <c r="AO60" s="445"/>
      <c r="AP60" s="446"/>
      <c r="AQ60" s="559"/>
      <c r="AR60" s="522"/>
      <c r="AS60" s="522"/>
      <c r="AT60" s="522"/>
      <c r="AU60" s="522"/>
      <c r="AV60" s="522"/>
      <c r="AW60" s="522"/>
      <c r="AX60" s="522"/>
      <c r="AY60" s="522"/>
      <c r="AZ60" s="522"/>
      <c r="BA60" s="522"/>
      <c r="BB60" s="522"/>
      <c r="BC60" s="522"/>
      <c r="BD60" s="560"/>
      <c r="BE60" s="559"/>
      <c r="BF60" s="522"/>
      <c r="BG60" s="522"/>
      <c r="BH60" s="522"/>
      <c r="BI60" s="522"/>
      <c r="BJ60" s="522"/>
      <c r="BK60" s="522"/>
      <c r="BL60" s="522"/>
      <c r="BM60" s="522"/>
      <c r="BN60" s="522"/>
      <c r="BO60" s="522"/>
      <c r="BP60" s="522"/>
      <c r="BQ60" s="522"/>
      <c r="BR60" s="560"/>
      <c r="BS60" s="5"/>
    </row>
    <row r="61" spans="2:71" ht="13.5" customHeight="1">
      <c r="B61" s="550" t="s">
        <v>247</v>
      </c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440"/>
      <c r="AM61" s="440"/>
      <c r="AN61" s="440"/>
      <c r="AO61" s="440"/>
      <c r="AP61" s="440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"/>
    </row>
    <row r="62" spans="2:71" ht="13.5" customHeight="1">
      <c r="B62" s="551" t="s">
        <v>282</v>
      </c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3"/>
      <c r="AL62" s="459"/>
      <c r="AM62" s="460"/>
      <c r="AN62" s="460"/>
      <c r="AO62" s="460"/>
      <c r="AP62" s="461"/>
      <c r="AQ62" s="528" t="s">
        <v>91</v>
      </c>
      <c r="AR62" s="523"/>
      <c r="AS62" s="523"/>
      <c r="AT62" s="523"/>
      <c r="AU62" s="523"/>
      <c r="AV62" s="523"/>
      <c r="AW62" s="523"/>
      <c r="AX62" s="523"/>
      <c r="AY62" s="523"/>
      <c r="AZ62" s="523"/>
      <c r="BA62" s="523"/>
      <c r="BB62" s="523"/>
      <c r="BC62" s="523"/>
      <c r="BD62" s="525" t="s">
        <v>90</v>
      </c>
      <c r="BE62" s="528" t="s">
        <v>91</v>
      </c>
      <c r="BF62" s="523"/>
      <c r="BG62" s="523"/>
      <c r="BH62" s="523"/>
      <c r="BI62" s="523"/>
      <c r="BJ62" s="523"/>
      <c r="BK62" s="523"/>
      <c r="BL62" s="523"/>
      <c r="BM62" s="523"/>
      <c r="BN62" s="523"/>
      <c r="BO62" s="523"/>
      <c r="BP62" s="523"/>
      <c r="BQ62" s="523"/>
      <c r="BR62" s="525" t="s">
        <v>90</v>
      </c>
      <c r="BS62" s="5"/>
    </row>
    <row r="63" spans="2:71" ht="13.5" customHeight="1">
      <c r="B63" s="579" t="s">
        <v>283</v>
      </c>
      <c r="C63" s="580"/>
      <c r="D63" s="580"/>
      <c r="E63" s="580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0"/>
      <c r="AB63" s="580"/>
      <c r="AC63" s="580"/>
      <c r="AD63" s="580"/>
      <c r="AE63" s="580"/>
      <c r="AF63" s="580"/>
      <c r="AG63" s="580"/>
      <c r="AH63" s="580"/>
      <c r="AI63" s="580"/>
      <c r="AJ63" s="580"/>
      <c r="AK63" s="581"/>
      <c r="AL63" s="462"/>
      <c r="AM63" s="463"/>
      <c r="AN63" s="463"/>
      <c r="AO63" s="463"/>
      <c r="AP63" s="464"/>
      <c r="AQ63" s="532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6"/>
      <c r="BE63" s="532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6"/>
      <c r="BS63" s="5"/>
    </row>
    <row r="64" spans="2:71" ht="13.5" customHeight="1">
      <c r="B64" s="578" t="s">
        <v>284</v>
      </c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8"/>
      <c r="U64" s="578"/>
      <c r="V64" s="578"/>
      <c r="W64" s="578"/>
      <c r="X64" s="578"/>
      <c r="Y64" s="578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8"/>
      <c r="AL64" s="440"/>
      <c r="AM64" s="440"/>
      <c r="AN64" s="440"/>
      <c r="AO64" s="440"/>
      <c r="AP64" s="440"/>
      <c r="AQ64" s="130" t="s">
        <v>91</v>
      </c>
      <c r="AR64" s="522"/>
      <c r="AS64" s="522"/>
      <c r="AT64" s="522"/>
      <c r="AU64" s="522"/>
      <c r="AV64" s="522"/>
      <c r="AW64" s="522"/>
      <c r="AX64" s="522"/>
      <c r="AY64" s="522"/>
      <c r="AZ64" s="522"/>
      <c r="BA64" s="522"/>
      <c r="BB64" s="522"/>
      <c r="BC64" s="522"/>
      <c r="BD64" s="131" t="s">
        <v>90</v>
      </c>
      <c r="BE64" s="130" t="s">
        <v>91</v>
      </c>
      <c r="BF64" s="522"/>
      <c r="BG64" s="522"/>
      <c r="BH64" s="522"/>
      <c r="BI64" s="522"/>
      <c r="BJ64" s="522"/>
      <c r="BK64" s="522"/>
      <c r="BL64" s="522"/>
      <c r="BM64" s="522"/>
      <c r="BN64" s="522"/>
      <c r="BO64" s="522"/>
      <c r="BP64" s="522"/>
      <c r="BQ64" s="522"/>
      <c r="BR64" s="131" t="s">
        <v>90</v>
      </c>
      <c r="BS64" s="5"/>
    </row>
    <row r="65" spans="2:71" ht="13.5" customHeight="1">
      <c r="B65" s="540" t="s">
        <v>285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0"/>
      <c r="AL65" s="440"/>
      <c r="AM65" s="440"/>
      <c r="AN65" s="440"/>
      <c r="AO65" s="440"/>
      <c r="AP65" s="440"/>
      <c r="AQ65" s="130" t="s">
        <v>91</v>
      </c>
      <c r="AR65" s="522"/>
      <c r="AS65" s="522"/>
      <c r="AT65" s="522"/>
      <c r="AU65" s="522"/>
      <c r="AV65" s="522"/>
      <c r="AW65" s="522"/>
      <c r="AX65" s="522"/>
      <c r="AY65" s="522"/>
      <c r="AZ65" s="522"/>
      <c r="BA65" s="522"/>
      <c r="BB65" s="522"/>
      <c r="BC65" s="522"/>
      <c r="BD65" s="131" t="s">
        <v>90</v>
      </c>
      <c r="BE65" s="130" t="s">
        <v>91</v>
      </c>
      <c r="BF65" s="522"/>
      <c r="BG65" s="522"/>
      <c r="BH65" s="522"/>
      <c r="BI65" s="522"/>
      <c r="BJ65" s="522"/>
      <c r="BK65" s="522"/>
      <c r="BL65" s="522"/>
      <c r="BM65" s="522"/>
      <c r="BN65" s="522"/>
      <c r="BO65" s="522"/>
      <c r="BP65" s="522"/>
      <c r="BQ65" s="522"/>
      <c r="BR65" s="131" t="s">
        <v>90</v>
      </c>
      <c r="BS65" s="5"/>
    </row>
    <row r="66" spans="2:71" ht="13.5" customHeight="1">
      <c r="B66" s="534" t="s">
        <v>286</v>
      </c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6"/>
      <c r="AL66" s="444"/>
      <c r="AM66" s="445"/>
      <c r="AN66" s="445"/>
      <c r="AO66" s="445"/>
      <c r="AP66" s="446"/>
      <c r="AQ66" s="130" t="s">
        <v>91</v>
      </c>
      <c r="AR66" s="522"/>
      <c r="AS66" s="522"/>
      <c r="AT66" s="522"/>
      <c r="AU66" s="522"/>
      <c r="AV66" s="522"/>
      <c r="AW66" s="522"/>
      <c r="AX66" s="522"/>
      <c r="AY66" s="522"/>
      <c r="AZ66" s="522"/>
      <c r="BA66" s="522"/>
      <c r="BB66" s="522"/>
      <c r="BC66" s="522"/>
      <c r="BD66" s="131" t="s">
        <v>90</v>
      </c>
      <c r="BE66" s="130" t="s">
        <v>91</v>
      </c>
      <c r="BF66" s="522"/>
      <c r="BG66" s="522"/>
      <c r="BH66" s="522"/>
      <c r="BI66" s="522"/>
      <c r="BJ66" s="522"/>
      <c r="BK66" s="522"/>
      <c r="BL66" s="522"/>
      <c r="BM66" s="522"/>
      <c r="BN66" s="522"/>
      <c r="BO66" s="522"/>
      <c r="BP66" s="522"/>
      <c r="BQ66" s="522"/>
      <c r="BR66" s="131" t="s">
        <v>90</v>
      </c>
      <c r="BS66" s="5"/>
    </row>
    <row r="67" spans="2:71" ht="27" customHeight="1">
      <c r="B67" s="534" t="s">
        <v>287</v>
      </c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  <c r="AJ67" s="535"/>
      <c r="AK67" s="536"/>
      <c r="AL67" s="444"/>
      <c r="AM67" s="445"/>
      <c r="AN67" s="445"/>
      <c r="AO67" s="445"/>
      <c r="AP67" s="446"/>
      <c r="AQ67" s="130" t="s">
        <v>91</v>
      </c>
      <c r="AR67" s="522"/>
      <c r="AS67" s="522"/>
      <c r="AT67" s="522"/>
      <c r="AU67" s="522"/>
      <c r="AV67" s="522"/>
      <c r="AW67" s="522"/>
      <c r="AX67" s="522"/>
      <c r="AY67" s="522"/>
      <c r="AZ67" s="522"/>
      <c r="BA67" s="522"/>
      <c r="BB67" s="522"/>
      <c r="BC67" s="522"/>
      <c r="BD67" s="131" t="s">
        <v>90</v>
      </c>
      <c r="BE67" s="130" t="s">
        <v>91</v>
      </c>
      <c r="BF67" s="522"/>
      <c r="BG67" s="522"/>
      <c r="BH67" s="522"/>
      <c r="BI67" s="522"/>
      <c r="BJ67" s="522"/>
      <c r="BK67" s="522"/>
      <c r="BL67" s="522"/>
      <c r="BM67" s="522"/>
      <c r="BN67" s="522"/>
      <c r="BO67" s="522"/>
      <c r="BP67" s="522"/>
      <c r="BQ67" s="522"/>
      <c r="BR67" s="131" t="s">
        <v>90</v>
      </c>
      <c r="BS67" s="5"/>
    </row>
    <row r="68" spans="2:71" ht="27.75" customHeight="1">
      <c r="B68" s="534" t="s">
        <v>288</v>
      </c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5"/>
      <c r="AK68" s="536"/>
      <c r="AL68" s="444"/>
      <c r="AM68" s="445"/>
      <c r="AN68" s="445"/>
      <c r="AO68" s="445"/>
      <c r="AP68" s="446"/>
      <c r="AQ68" s="130" t="s">
        <v>91</v>
      </c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131" t="s">
        <v>90</v>
      </c>
      <c r="BE68" s="130" t="s">
        <v>91</v>
      </c>
      <c r="BF68" s="522"/>
      <c r="BG68" s="522"/>
      <c r="BH68" s="522"/>
      <c r="BI68" s="522"/>
      <c r="BJ68" s="522"/>
      <c r="BK68" s="522"/>
      <c r="BL68" s="522"/>
      <c r="BM68" s="522"/>
      <c r="BN68" s="522"/>
      <c r="BO68" s="522"/>
      <c r="BP68" s="522"/>
      <c r="BQ68" s="522"/>
      <c r="BR68" s="131" t="s">
        <v>90</v>
      </c>
      <c r="BS68" s="5"/>
    </row>
    <row r="69" spans="2:71" ht="26.25" customHeight="1">
      <c r="B69" s="534" t="s">
        <v>289</v>
      </c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536"/>
      <c r="AL69" s="444"/>
      <c r="AM69" s="445"/>
      <c r="AN69" s="445"/>
      <c r="AO69" s="445"/>
      <c r="AP69" s="446"/>
      <c r="AQ69" s="130" t="s">
        <v>91</v>
      </c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131" t="s">
        <v>90</v>
      </c>
      <c r="BE69" s="130" t="s">
        <v>91</v>
      </c>
      <c r="BF69" s="522"/>
      <c r="BG69" s="522"/>
      <c r="BH69" s="522"/>
      <c r="BI69" s="522"/>
      <c r="BJ69" s="522"/>
      <c r="BK69" s="522"/>
      <c r="BL69" s="522"/>
      <c r="BM69" s="522"/>
      <c r="BN69" s="522"/>
      <c r="BO69" s="522"/>
      <c r="BP69" s="522"/>
      <c r="BQ69" s="522"/>
      <c r="BR69" s="131" t="s">
        <v>90</v>
      </c>
      <c r="BS69" s="5"/>
    </row>
    <row r="70" spans="2:71" ht="13.5" customHeight="1">
      <c r="B70" s="540" t="s">
        <v>276</v>
      </c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0"/>
      <c r="AF70" s="540"/>
      <c r="AG70" s="540"/>
      <c r="AH70" s="540"/>
      <c r="AI70" s="540"/>
      <c r="AJ70" s="540"/>
      <c r="AK70" s="540"/>
      <c r="AL70" s="440"/>
      <c r="AM70" s="440"/>
      <c r="AN70" s="440"/>
      <c r="AO70" s="440"/>
      <c r="AP70" s="440"/>
      <c r="AQ70" s="130" t="s">
        <v>91</v>
      </c>
      <c r="AR70" s="522"/>
      <c r="AS70" s="522"/>
      <c r="AT70" s="522"/>
      <c r="AU70" s="522"/>
      <c r="AV70" s="522"/>
      <c r="AW70" s="522"/>
      <c r="AX70" s="522"/>
      <c r="AY70" s="522"/>
      <c r="AZ70" s="522"/>
      <c r="BA70" s="522"/>
      <c r="BB70" s="522"/>
      <c r="BC70" s="522"/>
      <c r="BD70" s="131" t="s">
        <v>90</v>
      </c>
      <c r="BE70" s="130" t="s">
        <v>91</v>
      </c>
      <c r="BF70" s="522"/>
      <c r="BG70" s="522"/>
      <c r="BH70" s="522"/>
      <c r="BI70" s="522"/>
      <c r="BJ70" s="522"/>
      <c r="BK70" s="522"/>
      <c r="BL70" s="522"/>
      <c r="BM70" s="522"/>
      <c r="BN70" s="522"/>
      <c r="BO70" s="522"/>
      <c r="BP70" s="522"/>
      <c r="BQ70" s="522"/>
      <c r="BR70" s="131" t="s">
        <v>90</v>
      </c>
      <c r="BS70" s="5"/>
    </row>
    <row r="71" spans="2:71" ht="13.5" customHeight="1">
      <c r="B71" s="576" t="s">
        <v>290</v>
      </c>
      <c r="C71" s="576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521"/>
      <c r="AM71" s="521"/>
      <c r="AN71" s="521"/>
      <c r="AO71" s="521"/>
      <c r="AP71" s="521"/>
      <c r="AQ71" s="527">
        <f>AQ56+AQ59+AQ60+AQ61-AR62-AR64-AR65-AR66-AR67-AR68-AR69-AR70</f>
        <v>0</v>
      </c>
      <c r="AR71" s="527"/>
      <c r="AS71" s="527"/>
      <c r="AT71" s="527"/>
      <c r="AU71" s="527"/>
      <c r="AV71" s="527"/>
      <c r="AW71" s="527"/>
      <c r="AX71" s="527"/>
      <c r="AY71" s="527"/>
      <c r="AZ71" s="527"/>
      <c r="BA71" s="527"/>
      <c r="BB71" s="527"/>
      <c r="BC71" s="527"/>
      <c r="BD71" s="527"/>
      <c r="BE71" s="527">
        <f>BE56+BE59+BE60+BE61-BF62-BF64-BF65-BF66-BF67-BF68-BF69-BF70</f>
        <v>0</v>
      </c>
      <c r="BF71" s="527"/>
      <c r="BG71" s="527"/>
      <c r="BH71" s="527"/>
      <c r="BI71" s="527"/>
      <c r="BJ71" s="527"/>
      <c r="BK71" s="527"/>
      <c r="BL71" s="527"/>
      <c r="BM71" s="527"/>
      <c r="BN71" s="527"/>
      <c r="BO71" s="527"/>
      <c r="BP71" s="527"/>
      <c r="BQ71" s="527"/>
      <c r="BR71" s="527"/>
      <c r="BS71" s="5"/>
    </row>
    <row r="72" spans="2:71" ht="13.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/>
      <c r="AM72" s="52"/>
      <c r="AN72" s="52"/>
      <c r="AO72" s="52"/>
      <c r="AP72" s="52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5"/>
    </row>
    <row r="73" spans="2:71" ht="13.5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2"/>
      <c r="AM73" s="52"/>
      <c r="AN73" s="52"/>
      <c r="AO73" s="52"/>
      <c r="AP73" s="52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5"/>
    </row>
    <row r="74" spans="2:71" ht="13.5" customHeight="1">
      <c r="B74" s="225">
        <v>1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440">
        <v>2</v>
      </c>
      <c r="AM74" s="440"/>
      <c r="AN74" s="440"/>
      <c r="AO74" s="440"/>
      <c r="AP74" s="440"/>
      <c r="AQ74" s="559">
        <v>3</v>
      </c>
      <c r="AR74" s="522"/>
      <c r="AS74" s="522"/>
      <c r="AT74" s="522"/>
      <c r="AU74" s="522"/>
      <c r="AV74" s="522"/>
      <c r="AW74" s="522"/>
      <c r="AX74" s="522"/>
      <c r="AY74" s="522"/>
      <c r="AZ74" s="522"/>
      <c r="BA74" s="522"/>
      <c r="BB74" s="522"/>
      <c r="BC74" s="522"/>
      <c r="BD74" s="560"/>
      <c r="BE74" s="533">
        <v>4</v>
      </c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533"/>
      <c r="BR74" s="533"/>
      <c r="BS74" s="5"/>
    </row>
    <row r="75" spans="2:71" ht="13.5" customHeight="1">
      <c r="B75" s="495" t="s">
        <v>291</v>
      </c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521"/>
      <c r="AM75" s="521"/>
      <c r="AN75" s="521"/>
      <c r="AO75" s="521"/>
      <c r="AP75" s="521"/>
      <c r="AQ75" s="527">
        <f>AQ36+AQ55+AQ71</f>
        <v>-997</v>
      </c>
      <c r="AR75" s="527"/>
      <c r="AS75" s="527"/>
      <c r="AT75" s="527"/>
      <c r="AU75" s="527"/>
      <c r="AV75" s="527"/>
      <c r="AW75" s="527"/>
      <c r="AX75" s="527"/>
      <c r="AY75" s="527"/>
      <c r="AZ75" s="527"/>
      <c r="BA75" s="527"/>
      <c r="BB75" s="527"/>
      <c r="BC75" s="527"/>
      <c r="BD75" s="527"/>
      <c r="BE75" s="527">
        <f>BE36+BE55+BE71</f>
        <v>-1382.7999999999993</v>
      </c>
      <c r="BF75" s="527"/>
      <c r="BG75" s="527"/>
      <c r="BH75" s="527"/>
      <c r="BI75" s="527"/>
      <c r="BJ75" s="527"/>
      <c r="BK75" s="527"/>
      <c r="BL75" s="527"/>
      <c r="BM75" s="527"/>
      <c r="BN75" s="527"/>
      <c r="BO75" s="527"/>
      <c r="BP75" s="527"/>
      <c r="BQ75" s="527"/>
      <c r="BR75" s="527"/>
      <c r="BS75" s="5"/>
    </row>
    <row r="76" spans="2:71" ht="13.5" customHeight="1">
      <c r="B76" s="443" t="s">
        <v>292</v>
      </c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0"/>
      <c r="AM76" s="440"/>
      <c r="AN76" s="440"/>
      <c r="AO76" s="440"/>
      <c r="AP76" s="440"/>
      <c r="AQ76" s="533">
        <f>BE78</f>
        <v>1108.2000000000007</v>
      </c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533">
        <v>2491</v>
      </c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"/>
    </row>
    <row r="77" spans="2:71" ht="13.5" customHeight="1">
      <c r="B77" s="443" t="s">
        <v>293</v>
      </c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0"/>
      <c r="AM77" s="440"/>
      <c r="AN77" s="440"/>
      <c r="AO77" s="440"/>
      <c r="AP77" s="440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533"/>
      <c r="BF77" s="533"/>
      <c r="BG77" s="533"/>
      <c r="BH77" s="533"/>
      <c r="BI77" s="533"/>
      <c r="BJ77" s="533"/>
      <c r="BK77" s="533"/>
      <c r="BL77" s="533"/>
      <c r="BM77" s="533"/>
      <c r="BN77" s="533"/>
      <c r="BO77" s="533"/>
      <c r="BP77" s="533"/>
      <c r="BQ77" s="533"/>
      <c r="BR77" s="533"/>
      <c r="BS77" s="5"/>
    </row>
    <row r="78" spans="2:71" ht="13.5" customHeight="1">
      <c r="B78" s="443" t="s">
        <v>294</v>
      </c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0"/>
      <c r="AM78" s="440"/>
      <c r="AN78" s="440"/>
      <c r="AO78" s="440"/>
      <c r="AP78" s="440"/>
      <c r="AQ78" s="527">
        <f>AQ75+AQ76+AQ77</f>
        <v>111.20000000000073</v>
      </c>
      <c r="AR78" s="527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>
        <f>BE75+BE76+BE77</f>
        <v>1108.2000000000007</v>
      </c>
      <c r="BF78" s="527"/>
      <c r="BG78" s="527"/>
      <c r="BH78" s="527"/>
      <c r="BI78" s="527"/>
      <c r="BJ78" s="527"/>
      <c r="BK78" s="527"/>
      <c r="BL78" s="527"/>
      <c r="BM78" s="527"/>
      <c r="BN78" s="527"/>
      <c r="BO78" s="527"/>
      <c r="BP78" s="527"/>
      <c r="BQ78" s="527"/>
      <c r="BR78" s="527"/>
      <c r="BS78" s="5"/>
    </row>
    <row r="79" spans="2:71" ht="19.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5"/>
    </row>
    <row r="80" spans="2:71" ht="13.5" customHeigh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126"/>
      <c r="AR80" s="126"/>
      <c r="AS80" s="126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5"/>
    </row>
    <row r="81" spans="2:71" ht="13.5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126"/>
      <c r="AR81" s="126"/>
      <c r="AS81" s="126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5"/>
    </row>
    <row r="82" spans="2:71" ht="13.5" customHeigh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126"/>
      <c r="AR82" s="126"/>
      <c r="AS82" s="126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5"/>
    </row>
    <row r="83" spans="2:71" ht="13.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126"/>
      <c r="AR83" s="126"/>
      <c r="AS83" s="126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5"/>
    </row>
    <row r="84" spans="2:71" ht="13.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132"/>
      <c r="AR84" s="132"/>
      <c r="AS84" s="132"/>
      <c r="AT84" s="133"/>
      <c r="AU84" s="133"/>
      <c r="AV84" s="133"/>
      <c r="AW84" s="133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5"/>
    </row>
    <row r="85" spans="2:71" ht="13.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126"/>
      <c r="AR85" s="126"/>
      <c r="AS85" s="126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5"/>
    </row>
    <row r="86" spans="2:71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5"/>
    </row>
    <row r="87" spans="2:7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5"/>
    </row>
    <row r="88" spans="2:71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5"/>
    </row>
    <row r="89" spans="2:71" ht="13.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5"/>
    </row>
    <row r="90" spans="2:71" ht="13.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5"/>
    </row>
    <row r="91" spans="2:71" ht="13.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5"/>
    </row>
    <row r="92" spans="2:71" ht="13.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5"/>
    </row>
    <row r="93" spans="2:71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5"/>
    </row>
    <row r="94" spans="2:71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5"/>
    </row>
    <row r="96" spans="2:71" ht="13.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5"/>
    </row>
    <row r="97" spans="2:71" ht="13.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5"/>
    </row>
    <row r="98" spans="2:71" ht="13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5"/>
    </row>
    <row r="139" spans="2:7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5"/>
    </row>
  </sheetData>
  <sheetProtection/>
  <mergeCells count="275">
    <mergeCell ref="B4:AK4"/>
    <mergeCell ref="AL4:AP4"/>
    <mergeCell ref="AQ4:BD4"/>
    <mergeCell ref="BE4:BR4"/>
    <mergeCell ref="B2:BQ2"/>
    <mergeCell ref="B5:AK5"/>
    <mergeCell ref="AL5:AP5"/>
    <mergeCell ref="AQ5:BD5"/>
    <mergeCell ref="BE5:BR5"/>
    <mergeCell ref="B6:AK6"/>
    <mergeCell ref="AL6:AP8"/>
    <mergeCell ref="AQ6:BD8"/>
    <mergeCell ref="BE6:BR8"/>
    <mergeCell ref="B7:AK7"/>
    <mergeCell ref="B8:AK8"/>
    <mergeCell ref="B9:AK9"/>
    <mergeCell ref="AL9:AP9"/>
    <mergeCell ref="AQ9:BD9"/>
    <mergeCell ref="BE9:BR9"/>
    <mergeCell ref="B10:AK10"/>
    <mergeCell ref="AL10:AP10"/>
    <mergeCell ref="AQ10:BD10"/>
    <mergeCell ref="BE10:BR10"/>
    <mergeCell ref="B11:AK11"/>
    <mergeCell ref="AL11:AP11"/>
    <mergeCell ref="AQ11:BD11"/>
    <mergeCell ref="BE11:BR11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B14:AK14"/>
    <mergeCell ref="AL14:AP14"/>
    <mergeCell ref="AQ14:BD14"/>
    <mergeCell ref="BE14:BR14"/>
    <mergeCell ref="B15:AK15"/>
    <mergeCell ref="AL15:AP15"/>
    <mergeCell ref="AQ15:BD15"/>
    <mergeCell ref="BE15:BR15"/>
    <mergeCell ref="B16:AK16"/>
    <mergeCell ref="AL16:AP16"/>
    <mergeCell ref="AQ16:BD16"/>
    <mergeCell ref="BE16:BR16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19:AK19"/>
    <mergeCell ref="AL19:AP19"/>
    <mergeCell ref="AQ19:BD19"/>
    <mergeCell ref="BE19:BR19"/>
    <mergeCell ref="B20:AK20"/>
    <mergeCell ref="AL20:AP20"/>
    <mergeCell ref="AQ20:BD20"/>
    <mergeCell ref="BE20:BR20"/>
    <mergeCell ref="B21:AK21"/>
    <mergeCell ref="AL21:AP21"/>
    <mergeCell ref="AQ21:BD21"/>
    <mergeCell ref="BE21:BR21"/>
    <mergeCell ref="B22:AK22"/>
    <mergeCell ref="AL22:AP23"/>
    <mergeCell ref="AQ22:AQ23"/>
    <mergeCell ref="AR22:BC23"/>
    <mergeCell ref="BD22:BD23"/>
    <mergeCell ref="BE22:BE23"/>
    <mergeCell ref="BF22:BQ23"/>
    <mergeCell ref="BR22:BR23"/>
    <mergeCell ref="B23:AK23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26:AK26"/>
    <mergeCell ref="AL26:AP26"/>
    <mergeCell ref="AR26:BC26"/>
    <mergeCell ref="BF26:BQ26"/>
    <mergeCell ref="B27:AK27"/>
    <mergeCell ref="AL27:AP27"/>
    <mergeCell ref="AR27:BC27"/>
    <mergeCell ref="BF27:BQ27"/>
    <mergeCell ref="B28:AK28"/>
    <mergeCell ref="AL28:AP28"/>
    <mergeCell ref="AR28:BC28"/>
    <mergeCell ref="BF28:BQ28"/>
    <mergeCell ref="B29:AK29"/>
    <mergeCell ref="AL29:AP29"/>
    <mergeCell ref="AR29:BC29"/>
    <mergeCell ref="BF29:BQ29"/>
    <mergeCell ref="B30:AK30"/>
    <mergeCell ref="AL30:AP30"/>
    <mergeCell ref="AR30:BC30"/>
    <mergeCell ref="BF30:BQ30"/>
    <mergeCell ref="B31:AK31"/>
    <mergeCell ref="AL31:AP31"/>
    <mergeCell ref="AR31:BC31"/>
    <mergeCell ref="BF31:BQ31"/>
    <mergeCell ref="B32:AK32"/>
    <mergeCell ref="AL32:AP32"/>
    <mergeCell ref="AR32:BC32"/>
    <mergeCell ref="BF32:BQ32"/>
    <mergeCell ref="B33:AK33"/>
    <mergeCell ref="AL33:AP33"/>
    <mergeCell ref="AR33:BC33"/>
    <mergeCell ref="BF33:BQ33"/>
    <mergeCell ref="B34:AK34"/>
    <mergeCell ref="AL34:AP34"/>
    <mergeCell ref="AR34:BC34"/>
    <mergeCell ref="BF34:BQ34"/>
    <mergeCell ref="B35:AK35"/>
    <mergeCell ref="AL35:AP35"/>
    <mergeCell ref="AR35:BC35"/>
    <mergeCell ref="BF35:BQ35"/>
    <mergeCell ref="B36:AK36"/>
    <mergeCell ref="AL36:AP36"/>
    <mergeCell ref="AQ36:BD36"/>
    <mergeCell ref="BE36:BR36"/>
    <mergeCell ref="B37:AK37"/>
    <mergeCell ref="AL37:AP39"/>
    <mergeCell ref="AQ37:BD39"/>
    <mergeCell ref="BE37:BR39"/>
    <mergeCell ref="B38:AK38"/>
    <mergeCell ref="B39:AK39"/>
    <mergeCell ref="B40:AK40"/>
    <mergeCell ref="AL40:AP40"/>
    <mergeCell ref="AQ40:BD40"/>
    <mergeCell ref="BE40:BR40"/>
    <mergeCell ref="B41:AK41"/>
    <mergeCell ref="AL41:AP42"/>
    <mergeCell ref="AQ41:BD42"/>
    <mergeCell ref="BE41:BR42"/>
    <mergeCell ref="B42:AK42"/>
    <mergeCell ref="B43:AK43"/>
    <mergeCell ref="AL43:AP43"/>
    <mergeCell ref="AQ43:BD43"/>
    <mergeCell ref="BE43:BR43"/>
    <mergeCell ref="B44:AK44"/>
    <mergeCell ref="AL44:AP44"/>
    <mergeCell ref="AQ44:BD44"/>
    <mergeCell ref="BE44:BR44"/>
    <mergeCell ref="B45:AK45"/>
    <mergeCell ref="AL45:AP45"/>
    <mergeCell ref="AQ45:BD45"/>
    <mergeCell ref="BE45:BR45"/>
    <mergeCell ref="B46:AK46"/>
    <mergeCell ref="AL46:AP46"/>
    <mergeCell ref="AQ46:BD46"/>
    <mergeCell ref="BE46:BR46"/>
    <mergeCell ref="B47:AK47"/>
    <mergeCell ref="AL47:AP47"/>
    <mergeCell ref="AQ47:BD47"/>
    <mergeCell ref="BE47:BR47"/>
    <mergeCell ref="B48:AK48"/>
    <mergeCell ref="AL48:AP49"/>
    <mergeCell ref="AQ48:AQ49"/>
    <mergeCell ref="AR48:BC49"/>
    <mergeCell ref="BD48:BD49"/>
    <mergeCell ref="BE48:BE49"/>
    <mergeCell ref="BF48:BQ49"/>
    <mergeCell ref="BR48:BR49"/>
    <mergeCell ref="B49:AK49"/>
    <mergeCell ref="B50:AK50"/>
    <mergeCell ref="AL50:AP50"/>
    <mergeCell ref="AR50:BC50"/>
    <mergeCell ref="BF50:BQ50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53:AK53"/>
    <mergeCell ref="AL53:AP53"/>
    <mergeCell ref="AR53:BC53"/>
    <mergeCell ref="BF53:BQ53"/>
    <mergeCell ref="B54:AK54"/>
    <mergeCell ref="AL54:AP54"/>
    <mergeCell ref="AR54:BC54"/>
    <mergeCell ref="BF54:BQ54"/>
    <mergeCell ref="B55:AK55"/>
    <mergeCell ref="AL55:AP55"/>
    <mergeCell ref="AQ55:BD55"/>
    <mergeCell ref="BE55:BR55"/>
    <mergeCell ref="B56:AK56"/>
    <mergeCell ref="AL56:AP58"/>
    <mergeCell ref="AQ56:BD58"/>
    <mergeCell ref="BE56:BR58"/>
    <mergeCell ref="B57:AK57"/>
    <mergeCell ref="B58:AK58"/>
    <mergeCell ref="B59:AK59"/>
    <mergeCell ref="AL59:AP59"/>
    <mergeCell ref="AQ59:BD59"/>
    <mergeCell ref="BE59:BR59"/>
    <mergeCell ref="B60:AK60"/>
    <mergeCell ref="AL60:AP60"/>
    <mergeCell ref="AQ60:BD60"/>
    <mergeCell ref="BE60:BR60"/>
    <mergeCell ref="B61:AK61"/>
    <mergeCell ref="AL61:AP61"/>
    <mergeCell ref="AQ61:BD61"/>
    <mergeCell ref="BE61:BR61"/>
    <mergeCell ref="B62:AK62"/>
    <mergeCell ref="AL62:AP63"/>
    <mergeCell ref="AQ62:AQ63"/>
    <mergeCell ref="AR62:BC63"/>
    <mergeCell ref="BD62:BD63"/>
    <mergeCell ref="BE62:BE63"/>
    <mergeCell ref="BF62:BQ63"/>
    <mergeCell ref="BR62:BR63"/>
    <mergeCell ref="B63:AK63"/>
    <mergeCell ref="B64:AK64"/>
    <mergeCell ref="AL64:AP64"/>
    <mergeCell ref="AR64:BC64"/>
    <mergeCell ref="BF64:BQ64"/>
    <mergeCell ref="B65:AK65"/>
    <mergeCell ref="AL65:AP65"/>
    <mergeCell ref="AR65:BC65"/>
    <mergeCell ref="BF65:BQ65"/>
    <mergeCell ref="B66:AK66"/>
    <mergeCell ref="AL66:AP66"/>
    <mergeCell ref="AR66:BC66"/>
    <mergeCell ref="BF66:BQ66"/>
    <mergeCell ref="B67:AK67"/>
    <mergeCell ref="AL67:AP67"/>
    <mergeCell ref="AR67:BC67"/>
    <mergeCell ref="BF67:BQ67"/>
    <mergeCell ref="B68:AK68"/>
    <mergeCell ref="AL68:AP68"/>
    <mergeCell ref="AR68:BC68"/>
    <mergeCell ref="BF68:BQ68"/>
    <mergeCell ref="B69:AK69"/>
    <mergeCell ref="AL69:AP69"/>
    <mergeCell ref="AR69:BC69"/>
    <mergeCell ref="BF69:BQ69"/>
    <mergeCell ref="B70:AK70"/>
    <mergeCell ref="AL70:AP70"/>
    <mergeCell ref="AR70:BC70"/>
    <mergeCell ref="BF70:BQ70"/>
    <mergeCell ref="B71:AK71"/>
    <mergeCell ref="AL71:AP71"/>
    <mergeCell ref="AQ71:BD71"/>
    <mergeCell ref="BE71:BR71"/>
    <mergeCell ref="B74:AK74"/>
    <mergeCell ref="AL74:AP74"/>
    <mergeCell ref="AQ74:BD74"/>
    <mergeCell ref="BE74:BR74"/>
    <mergeCell ref="B75:AK75"/>
    <mergeCell ref="AL75:AP75"/>
    <mergeCell ref="AQ75:BD75"/>
    <mergeCell ref="BE75:BR75"/>
    <mergeCell ref="B76:AK76"/>
    <mergeCell ref="AL76:AP76"/>
    <mergeCell ref="AQ76:BD76"/>
    <mergeCell ref="BE76:BR76"/>
    <mergeCell ref="B77:AK77"/>
    <mergeCell ref="AL77:AP77"/>
    <mergeCell ref="AQ77:BD77"/>
    <mergeCell ref="BE77:BR77"/>
    <mergeCell ref="B78:AK78"/>
    <mergeCell ref="AL78:AP78"/>
    <mergeCell ref="AQ78:BD78"/>
    <mergeCell ref="BE78:BR7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W93"/>
  <sheetViews>
    <sheetView zoomScalePageLayoutView="0" workbookViewId="0" topLeftCell="A4">
      <selection activeCell="N6" sqref="N6:Q6"/>
    </sheetView>
  </sheetViews>
  <sheetFormatPr defaultColWidth="1.83203125" defaultRowHeight="12.75"/>
  <cols>
    <col min="1" max="2" width="1.83203125" style="2" customWidth="1"/>
    <col min="3" max="3" width="1.83203125" style="12" customWidth="1"/>
    <col min="4" max="12" width="1.5" style="12" customWidth="1"/>
    <col min="13" max="13" width="3.16015625" style="12" customWidth="1"/>
    <col min="14" max="25" width="1.5" style="2" customWidth="1"/>
    <col min="26" max="26" width="2.16015625" style="2" customWidth="1"/>
    <col min="27" max="27" width="1.83203125" style="2" customWidth="1"/>
    <col min="28" max="28" width="1.66796875" style="2" customWidth="1"/>
    <col min="29" max="29" width="2.16015625" style="2" customWidth="1"/>
    <col min="30" max="44" width="1.5" style="2" customWidth="1"/>
    <col min="45" max="50" width="2" style="2" customWidth="1"/>
    <col min="51" max="72" width="1.5" style="2" customWidth="1"/>
    <col min="73" max="74" width="1.5" style="12" customWidth="1"/>
    <col min="75" max="79" width="1.5" style="2" customWidth="1"/>
    <col min="80" max="80" width="56.16015625" style="2" customWidth="1"/>
    <col min="81" max="126" width="1.5" style="2" customWidth="1"/>
    <col min="127" max="16384" width="1.83203125" style="2" customWidth="1"/>
  </cols>
  <sheetData>
    <row r="1" ht="8.25" customHeight="1"/>
    <row r="2" spans="5:75" ht="20.25" customHeight="1">
      <c r="E2" s="618" t="s">
        <v>406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0"/>
      <c r="BV2" s="60"/>
      <c r="BW2" s="59"/>
    </row>
    <row r="3" ht="13.5" customHeight="1"/>
    <row r="4" spans="4:75" ht="6" customHeight="1">
      <c r="D4" s="49"/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49"/>
      <c r="BV4" s="49"/>
      <c r="BW4" s="5"/>
    </row>
    <row r="5" spans="3:75" ht="76.5" customHeight="1">
      <c r="C5" s="607" t="s">
        <v>176</v>
      </c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8" t="s">
        <v>402</v>
      </c>
      <c r="O5" s="608"/>
      <c r="P5" s="608"/>
      <c r="Q5" s="608"/>
      <c r="R5" s="608" t="s">
        <v>298</v>
      </c>
      <c r="S5" s="608"/>
      <c r="T5" s="608"/>
      <c r="U5" s="608"/>
      <c r="V5" s="608"/>
      <c r="W5" s="608"/>
      <c r="X5" s="608"/>
      <c r="Y5" s="608" t="s">
        <v>299</v>
      </c>
      <c r="Z5" s="608"/>
      <c r="AA5" s="608"/>
      <c r="AB5" s="608"/>
      <c r="AC5" s="608"/>
      <c r="AD5" s="608"/>
      <c r="AE5" s="608" t="s">
        <v>300</v>
      </c>
      <c r="AF5" s="608"/>
      <c r="AG5" s="608"/>
      <c r="AH5" s="608"/>
      <c r="AI5" s="608"/>
      <c r="AJ5" s="608"/>
      <c r="AK5" s="608"/>
      <c r="AL5" s="608" t="s">
        <v>301</v>
      </c>
      <c r="AM5" s="608"/>
      <c r="AN5" s="608"/>
      <c r="AO5" s="608"/>
      <c r="AP5" s="608"/>
      <c r="AQ5" s="608"/>
      <c r="AR5" s="608" t="s">
        <v>344</v>
      </c>
      <c r="AS5" s="608"/>
      <c r="AT5" s="608"/>
      <c r="AU5" s="608"/>
      <c r="AV5" s="608"/>
      <c r="AW5" s="608"/>
      <c r="AX5" s="608"/>
      <c r="AY5" s="608" t="s">
        <v>302</v>
      </c>
      <c r="AZ5" s="608"/>
      <c r="BA5" s="608"/>
      <c r="BB5" s="608"/>
      <c r="BC5" s="608"/>
      <c r="BD5" s="608"/>
      <c r="BE5" s="608"/>
      <c r="BF5" s="608" t="s">
        <v>303</v>
      </c>
      <c r="BG5" s="608"/>
      <c r="BH5" s="608"/>
      <c r="BI5" s="608"/>
      <c r="BJ5" s="608"/>
      <c r="BK5" s="608"/>
      <c r="BL5" s="608" t="s">
        <v>304</v>
      </c>
      <c r="BM5" s="608"/>
      <c r="BN5" s="608"/>
      <c r="BO5" s="608"/>
      <c r="BP5" s="608"/>
      <c r="BQ5" s="608"/>
      <c r="BR5" s="608"/>
      <c r="BS5" s="608"/>
      <c r="BT5" s="608"/>
      <c r="BU5" s="66"/>
      <c r="BV5" s="66"/>
      <c r="BW5" s="64"/>
    </row>
    <row r="6" spans="3:75" ht="13.5" customHeight="1">
      <c r="C6" s="663">
        <v>1</v>
      </c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08">
        <v>2</v>
      </c>
      <c r="O6" s="608"/>
      <c r="P6" s="608"/>
      <c r="Q6" s="608"/>
      <c r="R6" s="608">
        <v>3</v>
      </c>
      <c r="S6" s="608"/>
      <c r="T6" s="608"/>
      <c r="U6" s="608"/>
      <c r="V6" s="608"/>
      <c r="W6" s="608"/>
      <c r="X6" s="608"/>
      <c r="Y6" s="608">
        <v>4</v>
      </c>
      <c r="Z6" s="608"/>
      <c r="AA6" s="608"/>
      <c r="AB6" s="608"/>
      <c r="AC6" s="608"/>
      <c r="AD6" s="608"/>
      <c r="AE6" s="608">
        <v>5</v>
      </c>
      <c r="AF6" s="608"/>
      <c r="AG6" s="608"/>
      <c r="AH6" s="608"/>
      <c r="AI6" s="608"/>
      <c r="AJ6" s="608"/>
      <c r="AK6" s="608"/>
      <c r="AL6" s="608">
        <v>6</v>
      </c>
      <c r="AM6" s="608"/>
      <c r="AN6" s="608"/>
      <c r="AO6" s="608"/>
      <c r="AP6" s="608"/>
      <c r="AQ6" s="608"/>
      <c r="AR6" s="608">
        <v>7</v>
      </c>
      <c r="AS6" s="608"/>
      <c r="AT6" s="608"/>
      <c r="AU6" s="608"/>
      <c r="AV6" s="608"/>
      <c r="AW6" s="608"/>
      <c r="AX6" s="608"/>
      <c r="AY6" s="608">
        <v>8</v>
      </c>
      <c r="AZ6" s="608"/>
      <c r="BA6" s="608"/>
      <c r="BB6" s="608"/>
      <c r="BC6" s="608"/>
      <c r="BD6" s="608"/>
      <c r="BE6" s="608"/>
      <c r="BF6" s="608">
        <v>9</v>
      </c>
      <c r="BG6" s="608"/>
      <c r="BH6" s="608"/>
      <c r="BI6" s="608"/>
      <c r="BJ6" s="608"/>
      <c r="BK6" s="608"/>
      <c r="BL6" s="608">
        <v>10</v>
      </c>
      <c r="BM6" s="608"/>
      <c r="BN6" s="608"/>
      <c r="BO6" s="608"/>
      <c r="BP6" s="608"/>
      <c r="BQ6" s="608"/>
      <c r="BR6" s="608"/>
      <c r="BS6" s="608"/>
      <c r="BT6" s="608"/>
      <c r="BU6" s="66"/>
      <c r="BV6" s="66"/>
      <c r="BW6" s="64"/>
    </row>
    <row r="7" spans="3:75" ht="13.5" customHeight="1">
      <c r="C7" s="660" t="s">
        <v>305</v>
      </c>
      <c r="D7" s="661"/>
      <c r="E7" s="661"/>
      <c r="F7" s="661"/>
      <c r="G7" s="661"/>
      <c r="H7" s="661"/>
      <c r="I7" s="661"/>
      <c r="J7" s="661"/>
      <c r="K7" s="661"/>
      <c r="L7" s="661"/>
      <c r="M7" s="662"/>
      <c r="N7" s="668"/>
      <c r="O7" s="668"/>
      <c r="P7" s="668"/>
      <c r="Q7" s="669"/>
      <c r="R7" s="672"/>
      <c r="S7" s="614">
        <f>'Ф1'!BC80</f>
        <v>4567.625</v>
      </c>
      <c r="T7" s="614"/>
      <c r="U7" s="614"/>
      <c r="V7" s="614"/>
      <c r="W7" s="614"/>
      <c r="X7" s="609"/>
      <c r="Y7" s="616"/>
      <c r="Z7" s="614">
        <f>'Ф1'!BC82</f>
        <v>0</v>
      </c>
      <c r="AA7" s="614"/>
      <c r="AB7" s="614"/>
      <c r="AC7" s="614"/>
      <c r="AD7" s="609"/>
      <c r="AE7" s="616"/>
      <c r="AF7" s="614">
        <f>'Ф1'!BC83</f>
        <v>42196</v>
      </c>
      <c r="AG7" s="614"/>
      <c r="AH7" s="614"/>
      <c r="AI7" s="614"/>
      <c r="AJ7" s="614"/>
      <c r="AK7" s="609"/>
      <c r="AL7" s="616"/>
      <c r="AM7" s="614">
        <f>'Ф1'!BC86</f>
        <v>198</v>
      </c>
      <c r="AN7" s="614"/>
      <c r="AO7" s="614"/>
      <c r="AP7" s="614"/>
      <c r="AQ7" s="609"/>
      <c r="AR7" s="616" t="s">
        <v>91</v>
      </c>
      <c r="AS7" s="614">
        <f>'Ф1'!BD87</f>
        <v>14946</v>
      </c>
      <c r="AT7" s="614"/>
      <c r="AU7" s="614"/>
      <c r="AV7" s="614"/>
      <c r="AW7" s="614"/>
      <c r="AX7" s="609" t="s">
        <v>90</v>
      </c>
      <c r="AY7" s="616"/>
      <c r="AZ7" s="614">
        <f>-'Ф1'!BE88</f>
        <v>0</v>
      </c>
      <c r="BA7" s="614"/>
      <c r="BB7" s="614"/>
      <c r="BC7" s="614"/>
      <c r="BD7" s="614"/>
      <c r="BE7" s="609"/>
      <c r="BF7" s="616"/>
      <c r="BG7" s="677">
        <f>-'Ф1'!BE89</f>
        <v>-12</v>
      </c>
      <c r="BH7" s="677"/>
      <c r="BI7" s="677"/>
      <c r="BJ7" s="677"/>
      <c r="BK7" s="609"/>
      <c r="BL7" s="679"/>
      <c r="BM7" s="682">
        <f>S7+AF7+AM7-AS7+BG7</f>
        <v>32003.625</v>
      </c>
      <c r="BN7" s="682"/>
      <c r="BO7" s="682"/>
      <c r="BP7" s="682"/>
      <c r="BQ7" s="682"/>
      <c r="BR7" s="682"/>
      <c r="BS7" s="682"/>
      <c r="BT7" s="684"/>
      <c r="BU7" s="67"/>
      <c r="BV7" s="67"/>
      <c r="BW7" s="64"/>
    </row>
    <row r="8" spans="3:75" ht="13.5" customHeight="1">
      <c r="C8" s="664" t="s">
        <v>306</v>
      </c>
      <c r="D8" s="665"/>
      <c r="E8" s="665"/>
      <c r="F8" s="665"/>
      <c r="G8" s="665"/>
      <c r="H8" s="665"/>
      <c r="I8" s="665"/>
      <c r="J8" s="665"/>
      <c r="K8" s="665"/>
      <c r="L8" s="665"/>
      <c r="M8" s="666"/>
      <c r="N8" s="670"/>
      <c r="O8" s="670"/>
      <c r="P8" s="670"/>
      <c r="Q8" s="671"/>
      <c r="R8" s="673"/>
      <c r="S8" s="615"/>
      <c r="T8" s="615"/>
      <c r="U8" s="615"/>
      <c r="V8" s="615"/>
      <c r="W8" s="615"/>
      <c r="X8" s="610"/>
      <c r="Y8" s="617"/>
      <c r="Z8" s="615"/>
      <c r="AA8" s="615"/>
      <c r="AB8" s="615"/>
      <c r="AC8" s="615"/>
      <c r="AD8" s="610"/>
      <c r="AE8" s="617"/>
      <c r="AF8" s="615"/>
      <c r="AG8" s="615"/>
      <c r="AH8" s="615"/>
      <c r="AI8" s="615"/>
      <c r="AJ8" s="615"/>
      <c r="AK8" s="610"/>
      <c r="AL8" s="617"/>
      <c r="AM8" s="615"/>
      <c r="AN8" s="615"/>
      <c r="AO8" s="615"/>
      <c r="AP8" s="615"/>
      <c r="AQ8" s="610"/>
      <c r="AR8" s="617"/>
      <c r="AS8" s="615"/>
      <c r="AT8" s="615"/>
      <c r="AU8" s="615"/>
      <c r="AV8" s="615"/>
      <c r="AW8" s="615"/>
      <c r="AX8" s="610"/>
      <c r="AY8" s="617"/>
      <c r="AZ8" s="615"/>
      <c r="BA8" s="615"/>
      <c r="BB8" s="615"/>
      <c r="BC8" s="615"/>
      <c r="BD8" s="615"/>
      <c r="BE8" s="610"/>
      <c r="BF8" s="617"/>
      <c r="BG8" s="678"/>
      <c r="BH8" s="678"/>
      <c r="BI8" s="678"/>
      <c r="BJ8" s="678"/>
      <c r="BK8" s="610"/>
      <c r="BL8" s="680"/>
      <c r="BM8" s="683"/>
      <c r="BN8" s="683"/>
      <c r="BO8" s="683"/>
      <c r="BP8" s="683"/>
      <c r="BQ8" s="683"/>
      <c r="BR8" s="683"/>
      <c r="BS8" s="683"/>
      <c r="BT8" s="685"/>
      <c r="BU8" s="67"/>
      <c r="BV8" s="67"/>
      <c r="BW8" s="64"/>
    </row>
    <row r="9" spans="3:75" ht="12.75" customHeight="1">
      <c r="C9" s="660" t="s">
        <v>307</v>
      </c>
      <c r="D9" s="661"/>
      <c r="E9" s="661"/>
      <c r="F9" s="661"/>
      <c r="G9" s="661"/>
      <c r="H9" s="661"/>
      <c r="I9" s="661"/>
      <c r="J9" s="661"/>
      <c r="K9" s="661"/>
      <c r="L9" s="661"/>
      <c r="M9" s="662"/>
      <c r="N9" s="631"/>
      <c r="O9" s="631"/>
      <c r="P9" s="631"/>
      <c r="Q9" s="632"/>
      <c r="R9" s="630"/>
      <c r="S9" s="614"/>
      <c r="T9" s="614"/>
      <c r="U9" s="614"/>
      <c r="V9" s="614"/>
      <c r="W9" s="614"/>
      <c r="X9" s="609"/>
      <c r="Y9" s="616"/>
      <c r="Z9" s="614"/>
      <c r="AA9" s="614"/>
      <c r="AB9" s="614"/>
      <c r="AC9" s="614"/>
      <c r="AD9" s="609"/>
      <c r="AE9" s="616"/>
      <c r="AF9" s="614"/>
      <c r="AG9" s="614"/>
      <c r="AH9" s="614"/>
      <c r="AI9" s="614"/>
      <c r="AJ9" s="614"/>
      <c r="AK9" s="609"/>
      <c r="AL9" s="616"/>
      <c r="AM9" s="614"/>
      <c r="AN9" s="614"/>
      <c r="AO9" s="614"/>
      <c r="AP9" s="614"/>
      <c r="AQ9" s="609"/>
      <c r="AR9" s="616"/>
      <c r="AS9" s="614"/>
      <c r="AT9" s="614"/>
      <c r="AU9" s="614"/>
      <c r="AV9" s="614"/>
      <c r="AW9" s="614"/>
      <c r="AX9" s="609"/>
      <c r="AY9" s="616"/>
      <c r="AZ9" s="614"/>
      <c r="BA9" s="614"/>
      <c r="BB9" s="614"/>
      <c r="BC9" s="614"/>
      <c r="BD9" s="614"/>
      <c r="BE9" s="609"/>
      <c r="BF9" s="616"/>
      <c r="BG9" s="614"/>
      <c r="BH9" s="614"/>
      <c r="BI9" s="614"/>
      <c r="BJ9" s="614"/>
      <c r="BK9" s="609"/>
      <c r="BL9" s="679"/>
      <c r="BM9" s="682">
        <f>SUM(S9,Z9,AF9,AM9,AS9,AZ9,BG9)</f>
        <v>0</v>
      </c>
      <c r="BN9" s="682"/>
      <c r="BO9" s="682"/>
      <c r="BP9" s="682"/>
      <c r="BQ9" s="682"/>
      <c r="BR9" s="682"/>
      <c r="BS9" s="682"/>
      <c r="BT9" s="684"/>
      <c r="BU9" s="67"/>
      <c r="BV9" s="67"/>
      <c r="BW9" s="64"/>
    </row>
    <row r="10" spans="3:75" ht="27" customHeight="1">
      <c r="C10" s="638" t="s">
        <v>308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40"/>
      <c r="N10" s="634"/>
      <c r="O10" s="634"/>
      <c r="P10" s="634"/>
      <c r="Q10" s="635"/>
      <c r="R10" s="633"/>
      <c r="S10" s="615"/>
      <c r="T10" s="615"/>
      <c r="U10" s="615"/>
      <c r="V10" s="615"/>
      <c r="W10" s="615"/>
      <c r="X10" s="610"/>
      <c r="Y10" s="617"/>
      <c r="Z10" s="615"/>
      <c r="AA10" s="615"/>
      <c r="AB10" s="615"/>
      <c r="AC10" s="615"/>
      <c r="AD10" s="610"/>
      <c r="AE10" s="617"/>
      <c r="AF10" s="615"/>
      <c r="AG10" s="615"/>
      <c r="AH10" s="615"/>
      <c r="AI10" s="615"/>
      <c r="AJ10" s="615"/>
      <c r="AK10" s="610"/>
      <c r="AL10" s="617"/>
      <c r="AM10" s="615"/>
      <c r="AN10" s="615"/>
      <c r="AO10" s="615"/>
      <c r="AP10" s="615"/>
      <c r="AQ10" s="610"/>
      <c r="AR10" s="617"/>
      <c r="AS10" s="615"/>
      <c r="AT10" s="615"/>
      <c r="AU10" s="615"/>
      <c r="AV10" s="615"/>
      <c r="AW10" s="615"/>
      <c r="AX10" s="610"/>
      <c r="AY10" s="617"/>
      <c r="AZ10" s="615"/>
      <c r="BA10" s="615"/>
      <c r="BB10" s="615"/>
      <c r="BC10" s="615"/>
      <c r="BD10" s="615"/>
      <c r="BE10" s="610"/>
      <c r="BF10" s="617"/>
      <c r="BG10" s="615"/>
      <c r="BH10" s="615"/>
      <c r="BI10" s="615"/>
      <c r="BJ10" s="615"/>
      <c r="BK10" s="610"/>
      <c r="BL10" s="680"/>
      <c r="BM10" s="683"/>
      <c r="BN10" s="683"/>
      <c r="BO10" s="683"/>
      <c r="BP10" s="683"/>
      <c r="BQ10" s="683"/>
      <c r="BR10" s="683"/>
      <c r="BS10" s="683"/>
      <c r="BT10" s="685"/>
      <c r="BU10" s="67"/>
      <c r="BV10" s="67"/>
      <c r="BW10" s="64"/>
    </row>
    <row r="11" spans="3:75" ht="27" customHeight="1">
      <c r="C11" s="667" t="s">
        <v>309</v>
      </c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08"/>
      <c r="O11" s="608"/>
      <c r="P11" s="608"/>
      <c r="Q11" s="608"/>
      <c r="R11" s="68"/>
      <c r="S11" s="622"/>
      <c r="T11" s="622"/>
      <c r="U11" s="622"/>
      <c r="V11" s="622"/>
      <c r="W11" s="622"/>
      <c r="X11" s="134"/>
      <c r="Y11" s="135"/>
      <c r="Z11" s="622"/>
      <c r="AA11" s="622"/>
      <c r="AB11" s="622"/>
      <c r="AC11" s="622"/>
      <c r="AD11" s="134"/>
      <c r="AE11" s="135"/>
      <c r="AF11" s="622"/>
      <c r="AG11" s="622"/>
      <c r="AH11" s="622"/>
      <c r="AI11" s="622"/>
      <c r="AJ11" s="622"/>
      <c r="AK11" s="134"/>
      <c r="AL11" s="135"/>
      <c r="AM11" s="622"/>
      <c r="AN11" s="622"/>
      <c r="AO11" s="622"/>
      <c r="AP11" s="622"/>
      <c r="AQ11" s="134"/>
      <c r="AR11" s="135"/>
      <c r="AS11" s="626"/>
      <c r="AT11" s="626"/>
      <c r="AU11" s="626"/>
      <c r="AV11" s="626"/>
      <c r="AW11" s="626"/>
      <c r="AX11" s="134"/>
      <c r="AY11" s="135"/>
      <c r="AZ11" s="622"/>
      <c r="BA11" s="622"/>
      <c r="BB11" s="622"/>
      <c r="BC11" s="622"/>
      <c r="BD11" s="622"/>
      <c r="BE11" s="134"/>
      <c r="BF11" s="135"/>
      <c r="BG11" s="626"/>
      <c r="BH11" s="626"/>
      <c r="BI11" s="626"/>
      <c r="BJ11" s="626"/>
      <c r="BK11" s="134"/>
      <c r="BL11" s="136"/>
      <c r="BM11" s="623">
        <f aca="true" t="shared" si="0" ref="BM11:BM20">SUM(S11,Z11,AF11,AM11,AS11,AZ11,BG11)</f>
        <v>0</v>
      </c>
      <c r="BN11" s="623"/>
      <c r="BO11" s="623"/>
      <c r="BP11" s="623"/>
      <c r="BQ11" s="623"/>
      <c r="BR11" s="623"/>
      <c r="BS11" s="623"/>
      <c r="BT11" s="71"/>
      <c r="BU11" s="72"/>
      <c r="BV11" s="72"/>
      <c r="BW11" s="64"/>
    </row>
    <row r="12" spans="3:75" ht="13.5" customHeight="1">
      <c r="C12" s="642" t="s">
        <v>310</v>
      </c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08"/>
      <c r="O12" s="608"/>
      <c r="P12" s="608"/>
      <c r="Q12" s="608"/>
      <c r="R12" s="68"/>
      <c r="S12" s="622"/>
      <c r="T12" s="622"/>
      <c r="U12" s="622"/>
      <c r="V12" s="622"/>
      <c r="W12" s="622"/>
      <c r="X12" s="134"/>
      <c r="Y12" s="135"/>
      <c r="Z12" s="622"/>
      <c r="AA12" s="622"/>
      <c r="AB12" s="622"/>
      <c r="AC12" s="622"/>
      <c r="AD12" s="134"/>
      <c r="AE12" s="135"/>
      <c r="AF12" s="622"/>
      <c r="AG12" s="622"/>
      <c r="AH12" s="622"/>
      <c r="AI12" s="622"/>
      <c r="AJ12" s="622"/>
      <c r="AK12" s="134"/>
      <c r="AL12" s="135"/>
      <c r="AM12" s="622"/>
      <c r="AN12" s="622"/>
      <c r="AO12" s="622"/>
      <c r="AP12" s="622"/>
      <c r="AQ12" s="134"/>
      <c r="AR12" s="135"/>
      <c r="AS12" s="622"/>
      <c r="AT12" s="622"/>
      <c r="AU12" s="622"/>
      <c r="AV12" s="622"/>
      <c r="AW12" s="622"/>
      <c r="AX12" s="134"/>
      <c r="AY12" s="135"/>
      <c r="AZ12" s="622"/>
      <c r="BA12" s="622"/>
      <c r="BB12" s="622"/>
      <c r="BC12" s="622"/>
      <c r="BD12" s="622"/>
      <c r="BE12" s="134"/>
      <c r="BF12" s="135"/>
      <c r="BG12" s="622"/>
      <c r="BH12" s="622"/>
      <c r="BI12" s="622"/>
      <c r="BJ12" s="622"/>
      <c r="BK12" s="134"/>
      <c r="BL12" s="136"/>
      <c r="BM12" s="623">
        <f t="shared" si="0"/>
        <v>0</v>
      </c>
      <c r="BN12" s="623"/>
      <c r="BO12" s="623"/>
      <c r="BP12" s="623"/>
      <c r="BQ12" s="623"/>
      <c r="BR12" s="623"/>
      <c r="BS12" s="623"/>
      <c r="BT12" s="71"/>
      <c r="BU12" s="72"/>
      <c r="BV12" s="72"/>
      <c r="BW12" s="64"/>
    </row>
    <row r="13" spans="3:75" ht="39" customHeight="1">
      <c r="C13" s="657" t="s">
        <v>311</v>
      </c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49"/>
      <c r="O13" s="649"/>
      <c r="P13" s="649"/>
      <c r="Q13" s="649"/>
      <c r="R13" s="70"/>
      <c r="S13" s="623">
        <f>SUM(S7:W12)</f>
        <v>4567.625</v>
      </c>
      <c r="T13" s="623"/>
      <c r="U13" s="623"/>
      <c r="V13" s="623"/>
      <c r="W13" s="623"/>
      <c r="X13" s="137"/>
      <c r="Y13" s="136"/>
      <c r="Z13" s="623">
        <f>SUM(Z7:AC12)</f>
        <v>0</v>
      </c>
      <c r="AA13" s="623"/>
      <c r="AB13" s="623"/>
      <c r="AC13" s="623"/>
      <c r="AD13" s="137"/>
      <c r="AE13" s="136"/>
      <c r="AF13" s="623">
        <f>SUM(AF7:AJ12)</f>
        <v>42196</v>
      </c>
      <c r="AG13" s="623"/>
      <c r="AH13" s="623"/>
      <c r="AI13" s="623"/>
      <c r="AJ13" s="623"/>
      <c r="AK13" s="137"/>
      <c r="AL13" s="136"/>
      <c r="AM13" s="623">
        <f>SUM(AM7:AP12)</f>
        <v>198</v>
      </c>
      <c r="AN13" s="623"/>
      <c r="AO13" s="623"/>
      <c r="AP13" s="623"/>
      <c r="AQ13" s="137"/>
      <c r="AR13" s="136" t="s">
        <v>91</v>
      </c>
      <c r="AS13" s="623">
        <f>SUM(AS7:AW12)</f>
        <v>14946</v>
      </c>
      <c r="AT13" s="623"/>
      <c r="AU13" s="623"/>
      <c r="AV13" s="623"/>
      <c r="AW13" s="623"/>
      <c r="AX13" s="137" t="s">
        <v>90</v>
      </c>
      <c r="AY13" s="136"/>
      <c r="AZ13" s="623">
        <f>SUM(AZ7:BD12)</f>
        <v>0</v>
      </c>
      <c r="BA13" s="623"/>
      <c r="BB13" s="623"/>
      <c r="BC13" s="623"/>
      <c r="BD13" s="623"/>
      <c r="BE13" s="137"/>
      <c r="BF13" s="136"/>
      <c r="BG13" s="681">
        <f>SUM(BG7:BJ12)</f>
        <v>-12</v>
      </c>
      <c r="BH13" s="681"/>
      <c r="BI13" s="681"/>
      <c r="BJ13" s="681"/>
      <c r="BK13" s="137"/>
      <c r="BL13" s="136"/>
      <c r="BM13" s="623">
        <f>S13+AF13+AM13-AS13+BG13</f>
        <v>32003.625</v>
      </c>
      <c r="BN13" s="623"/>
      <c r="BO13" s="623"/>
      <c r="BP13" s="623"/>
      <c r="BQ13" s="623"/>
      <c r="BR13" s="623"/>
      <c r="BS13" s="623"/>
      <c r="BT13" s="71"/>
      <c r="BU13" s="72"/>
      <c r="BV13" s="72"/>
      <c r="BW13" s="64"/>
    </row>
    <row r="14" spans="3:75" ht="39" customHeight="1">
      <c r="C14" s="658" t="s">
        <v>312</v>
      </c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49"/>
      <c r="O14" s="649"/>
      <c r="P14" s="649"/>
      <c r="Q14" s="649"/>
      <c r="R14" s="69"/>
      <c r="S14" s="622"/>
      <c r="T14" s="622"/>
      <c r="U14" s="622"/>
      <c r="V14" s="622"/>
      <c r="W14" s="622"/>
      <c r="X14" s="134"/>
      <c r="Y14" s="135"/>
      <c r="Z14" s="622"/>
      <c r="AA14" s="622"/>
      <c r="AB14" s="622"/>
      <c r="AC14" s="622"/>
      <c r="AD14" s="134"/>
      <c r="AE14" s="135"/>
      <c r="AF14" s="622"/>
      <c r="AG14" s="622"/>
      <c r="AH14" s="622"/>
      <c r="AI14" s="622"/>
      <c r="AJ14" s="622"/>
      <c r="AK14" s="134"/>
      <c r="AL14" s="135"/>
      <c r="AM14" s="622"/>
      <c r="AN14" s="622"/>
      <c r="AO14" s="622"/>
      <c r="AP14" s="622"/>
      <c r="AQ14" s="134"/>
      <c r="AR14" s="135"/>
      <c r="AS14" s="624">
        <f>'Ф2'!AZ65-'Ф2'!AZ57</f>
        <v>-79</v>
      </c>
      <c r="AT14" s="624"/>
      <c r="AU14" s="624"/>
      <c r="AV14" s="624"/>
      <c r="AW14" s="624"/>
      <c r="AX14" s="134"/>
      <c r="AY14" s="135"/>
      <c r="AZ14" s="622"/>
      <c r="BA14" s="622"/>
      <c r="BB14" s="622"/>
      <c r="BC14" s="622"/>
      <c r="BD14" s="622"/>
      <c r="BE14" s="134"/>
      <c r="BF14" s="135"/>
      <c r="BG14" s="622"/>
      <c r="BH14" s="622"/>
      <c r="BI14" s="622"/>
      <c r="BJ14" s="622"/>
      <c r="BK14" s="134"/>
      <c r="BL14" s="136"/>
      <c r="BM14" s="681">
        <f>AS14</f>
        <v>-79</v>
      </c>
      <c r="BN14" s="681"/>
      <c r="BO14" s="681"/>
      <c r="BP14" s="681"/>
      <c r="BQ14" s="681"/>
      <c r="BR14" s="681"/>
      <c r="BS14" s="681"/>
      <c r="BT14" s="71"/>
      <c r="BU14" s="72"/>
      <c r="BV14" s="72"/>
      <c r="BW14" s="64"/>
    </row>
    <row r="15" spans="3:75" ht="39" customHeight="1">
      <c r="C15" s="653" t="s">
        <v>314</v>
      </c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49"/>
      <c r="O15" s="649"/>
      <c r="P15" s="649"/>
      <c r="Q15" s="649"/>
      <c r="R15" s="73"/>
      <c r="S15" s="614"/>
      <c r="T15" s="614"/>
      <c r="U15" s="614"/>
      <c r="V15" s="614"/>
      <c r="W15" s="614"/>
      <c r="X15" s="138"/>
      <c r="Y15" s="139"/>
      <c r="Z15" s="614"/>
      <c r="AA15" s="614"/>
      <c r="AB15" s="614"/>
      <c r="AC15" s="614"/>
      <c r="AD15" s="138"/>
      <c r="AE15" s="139"/>
      <c r="AF15" s="614"/>
      <c r="AG15" s="614"/>
      <c r="AH15" s="614"/>
      <c r="AI15" s="614"/>
      <c r="AJ15" s="614"/>
      <c r="AK15" s="138"/>
      <c r="AL15" s="139"/>
      <c r="AM15" s="614"/>
      <c r="AN15" s="614"/>
      <c r="AO15" s="614"/>
      <c r="AP15" s="614"/>
      <c r="AQ15" s="138"/>
      <c r="AR15" s="139"/>
      <c r="AS15" s="614"/>
      <c r="AT15" s="614"/>
      <c r="AU15" s="614"/>
      <c r="AV15" s="614"/>
      <c r="AW15" s="614"/>
      <c r="AX15" s="138"/>
      <c r="AY15" s="139"/>
      <c r="AZ15" s="614"/>
      <c r="BA15" s="614"/>
      <c r="BB15" s="614"/>
      <c r="BC15" s="614"/>
      <c r="BD15" s="614"/>
      <c r="BE15" s="138"/>
      <c r="BF15" s="139"/>
      <c r="BG15" s="614"/>
      <c r="BH15" s="614"/>
      <c r="BI15" s="614"/>
      <c r="BJ15" s="614"/>
      <c r="BK15" s="138"/>
      <c r="BL15" s="140"/>
      <c r="BM15" s="623">
        <f t="shared" si="0"/>
        <v>0</v>
      </c>
      <c r="BN15" s="623"/>
      <c r="BO15" s="623"/>
      <c r="BP15" s="623"/>
      <c r="BQ15" s="623"/>
      <c r="BR15" s="623"/>
      <c r="BS15" s="623"/>
      <c r="BT15" s="74"/>
      <c r="BU15" s="72"/>
      <c r="BV15" s="72"/>
      <c r="BW15" s="64"/>
    </row>
    <row r="16" spans="3:75" ht="39" customHeight="1">
      <c r="C16" s="646" t="s">
        <v>209</v>
      </c>
      <c r="D16" s="647"/>
      <c r="E16" s="647"/>
      <c r="F16" s="647"/>
      <c r="G16" s="647"/>
      <c r="H16" s="647"/>
      <c r="I16" s="647"/>
      <c r="J16" s="647"/>
      <c r="K16" s="647"/>
      <c r="L16" s="647"/>
      <c r="M16" s="648"/>
      <c r="N16" s="627"/>
      <c r="O16" s="628"/>
      <c r="P16" s="628"/>
      <c r="Q16" s="629"/>
      <c r="R16" s="73"/>
      <c r="S16" s="622"/>
      <c r="T16" s="622"/>
      <c r="U16" s="622"/>
      <c r="V16" s="622"/>
      <c r="W16" s="622"/>
      <c r="X16" s="138"/>
      <c r="Y16" s="141"/>
      <c r="Z16" s="622">
        <f>'Ф1'!BL82</f>
        <v>0</v>
      </c>
      <c r="AA16" s="622"/>
      <c r="AB16" s="622"/>
      <c r="AC16" s="622"/>
      <c r="AD16" s="138"/>
      <c r="AE16" s="141"/>
      <c r="AF16" s="622"/>
      <c r="AG16" s="622"/>
      <c r="AH16" s="622"/>
      <c r="AI16" s="622"/>
      <c r="AJ16" s="622"/>
      <c r="AK16" s="138"/>
      <c r="AL16" s="141"/>
      <c r="AM16" s="622"/>
      <c r="AN16" s="622"/>
      <c r="AO16" s="622"/>
      <c r="AP16" s="622"/>
      <c r="AQ16" s="138"/>
      <c r="AR16" s="141"/>
      <c r="AS16" s="622"/>
      <c r="AT16" s="622"/>
      <c r="AU16" s="622"/>
      <c r="AV16" s="622"/>
      <c r="AW16" s="622"/>
      <c r="AX16" s="138"/>
      <c r="AY16" s="141"/>
      <c r="AZ16" s="622"/>
      <c r="BA16" s="622"/>
      <c r="BB16" s="622"/>
      <c r="BC16" s="622"/>
      <c r="BD16" s="622"/>
      <c r="BE16" s="138"/>
      <c r="BF16" s="141"/>
      <c r="BG16" s="622"/>
      <c r="BH16" s="622"/>
      <c r="BI16" s="622"/>
      <c r="BJ16" s="622"/>
      <c r="BK16" s="138"/>
      <c r="BL16" s="142"/>
      <c r="BM16" s="623">
        <f t="shared" si="0"/>
        <v>0</v>
      </c>
      <c r="BN16" s="623"/>
      <c r="BO16" s="623"/>
      <c r="BP16" s="623"/>
      <c r="BQ16" s="623"/>
      <c r="BR16" s="623"/>
      <c r="BS16" s="623"/>
      <c r="BT16" s="74"/>
      <c r="BU16" s="72"/>
      <c r="BV16" s="72"/>
      <c r="BW16" s="64"/>
    </row>
    <row r="17" spans="3:75" ht="44.25" customHeight="1">
      <c r="C17" s="646" t="s">
        <v>210</v>
      </c>
      <c r="D17" s="647"/>
      <c r="E17" s="647"/>
      <c r="F17" s="647"/>
      <c r="G17" s="647"/>
      <c r="H17" s="647"/>
      <c r="I17" s="647"/>
      <c r="J17" s="647"/>
      <c r="K17" s="647"/>
      <c r="L17" s="647"/>
      <c r="M17" s="648"/>
      <c r="N17" s="627"/>
      <c r="O17" s="628"/>
      <c r="P17" s="628"/>
      <c r="Q17" s="629"/>
      <c r="R17" s="73"/>
      <c r="S17" s="622"/>
      <c r="T17" s="622"/>
      <c r="U17" s="622"/>
      <c r="V17" s="622"/>
      <c r="W17" s="622"/>
      <c r="X17" s="138"/>
      <c r="Y17" s="141"/>
      <c r="Z17" s="622"/>
      <c r="AA17" s="622"/>
      <c r="AB17" s="622"/>
      <c r="AC17" s="622"/>
      <c r="AD17" s="138"/>
      <c r="AE17" s="141"/>
      <c r="AF17" s="622"/>
      <c r="AG17" s="622"/>
      <c r="AH17" s="622"/>
      <c r="AI17" s="622"/>
      <c r="AJ17" s="622"/>
      <c r="AK17" s="138"/>
      <c r="AL17" s="141"/>
      <c r="AM17" s="622"/>
      <c r="AN17" s="622"/>
      <c r="AO17" s="622"/>
      <c r="AP17" s="622"/>
      <c r="AQ17" s="138"/>
      <c r="AR17" s="141"/>
      <c r="AS17" s="622"/>
      <c r="AT17" s="622"/>
      <c r="AU17" s="622"/>
      <c r="AV17" s="622"/>
      <c r="AW17" s="622"/>
      <c r="AX17" s="138"/>
      <c r="AY17" s="141"/>
      <c r="AZ17" s="622"/>
      <c r="BA17" s="622"/>
      <c r="BB17" s="622"/>
      <c r="BC17" s="622"/>
      <c r="BD17" s="622"/>
      <c r="BE17" s="138"/>
      <c r="BF17" s="141"/>
      <c r="BG17" s="622"/>
      <c r="BH17" s="622"/>
      <c r="BI17" s="622"/>
      <c r="BJ17" s="622"/>
      <c r="BK17" s="138"/>
      <c r="BL17" s="142"/>
      <c r="BM17" s="623">
        <f t="shared" si="0"/>
        <v>0</v>
      </c>
      <c r="BN17" s="623"/>
      <c r="BO17" s="623"/>
      <c r="BP17" s="623"/>
      <c r="BQ17" s="623"/>
      <c r="BR17" s="623"/>
      <c r="BS17" s="623"/>
      <c r="BT17" s="74"/>
      <c r="BU17" s="72"/>
      <c r="BV17" s="72"/>
      <c r="BW17" s="64"/>
    </row>
    <row r="18" spans="3:75" ht="32.25" customHeight="1">
      <c r="C18" s="646" t="s">
        <v>137</v>
      </c>
      <c r="D18" s="647"/>
      <c r="E18" s="647"/>
      <c r="F18" s="647"/>
      <c r="G18" s="647"/>
      <c r="H18" s="647"/>
      <c r="I18" s="647"/>
      <c r="J18" s="647"/>
      <c r="K18" s="647"/>
      <c r="L18" s="647"/>
      <c r="M18" s="648"/>
      <c r="N18" s="627"/>
      <c r="O18" s="628"/>
      <c r="P18" s="628"/>
      <c r="Q18" s="629"/>
      <c r="R18" s="73"/>
      <c r="S18" s="622"/>
      <c r="T18" s="622"/>
      <c r="U18" s="622"/>
      <c r="V18" s="622"/>
      <c r="W18" s="622"/>
      <c r="X18" s="138"/>
      <c r="Y18" s="141"/>
      <c r="Z18" s="622"/>
      <c r="AA18" s="622"/>
      <c r="AB18" s="622"/>
      <c r="AC18" s="622"/>
      <c r="AD18" s="138"/>
      <c r="AE18" s="141"/>
      <c r="AF18" s="622"/>
      <c r="AG18" s="622"/>
      <c r="AH18" s="622"/>
      <c r="AI18" s="622"/>
      <c r="AJ18" s="622"/>
      <c r="AK18" s="138"/>
      <c r="AL18" s="141"/>
      <c r="AM18" s="622"/>
      <c r="AN18" s="622"/>
      <c r="AO18" s="622"/>
      <c r="AP18" s="622"/>
      <c r="AQ18" s="138"/>
      <c r="AR18" s="141"/>
      <c r="AS18" s="622"/>
      <c r="AT18" s="622"/>
      <c r="AU18" s="622"/>
      <c r="AV18" s="622"/>
      <c r="AW18" s="622"/>
      <c r="AX18" s="138"/>
      <c r="AY18" s="141"/>
      <c r="AZ18" s="622"/>
      <c r="BA18" s="622"/>
      <c r="BB18" s="622"/>
      <c r="BC18" s="622"/>
      <c r="BD18" s="622"/>
      <c r="BE18" s="138"/>
      <c r="BF18" s="141"/>
      <c r="BG18" s="622"/>
      <c r="BH18" s="622"/>
      <c r="BI18" s="622"/>
      <c r="BJ18" s="622"/>
      <c r="BK18" s="138"/>
      <c r="BL18" s="142"/>
      <c r="BM18" s="623">
        <f t="shared" si="0"/>
        <v>0</v>
      </c>
      <c r="BN18" s="623"/>
      <c r="BO18" s="623"/>
      <c r="BP18" s="623"/>
      <c r="BQ18" s="623"/>
      <c r="BR18" s="623"/>
      <c r="BS18" s="623"/>
      <c r="BT18" s="74"/>
      <c r="BU18" s="72"/>
      <c r="BV18" s="72"/>
      <c r="BW18" s="64"/>
    </row>
    <row r="19" spans="3:75" ht="69.75" customHeight="1">
      <c r="C19" s="646" t="s">
        <v>318</v>
      </c>
      <c r="D19" s="647"/>
      <c r="E19" s="647"/>
      <c r="F19" s="647"/>
      <c r="G19" s="647"/>
      <c r="H19" s="647"/>
      <c r="I19" s="647"/>
      <c r="J19" s="647"/>
      <c r="K19" s="647"/>
      <c r="L19" s="647"/>
      <c r="M19" s="648"/>
      <c r="N19" s="627"/>
      <c r="O19" s="628"/>
      <c r="P19" s="628"/>
      <c r="Q19" s="629"/>
      <c r="R19" s="73"/>
      <c r="S19" s="622"/>
      <c r="T19" s="622"/>
      <c r="U19" s="622"/>
      <c r="V19" s="622"/>
      <c r="W19" s="622"/>
      <c r="X19" s="138"/>
      <c r="Y19" s="141"/>
      <c r="Z19" s="622"/>
      <c r="AA19" s="622"/>
      <c r="AB19" s="622"/>
      <c r="AC19" s="622"/>
      <c r="AD19" s="138"/>
      <c r="AE19" s="141"/>
      <c r="AF19" s="622"/>
      <c r="AG19" s="622"/>
      <c r="AH19" s="622"/>
      <c r="AI19" s="622"/>
      <c r="AJ19" s="622"/>
      <c r="AK19" s="138"/>
      <c r="AL19" s="141"/>
      <c r="AM19" s="622"/>
      <c r="AN19" s="622"/>
      <c r="AO19" s="622"/>
      <c r="AP19" s="622"/>
      <c r="AQ19" s="138"/>
      <c r="AR19" s="141"/>
      <c r="AS19" s="622"/>
      <c r="AT19" s="622"/>
      <c r="AU19" s="622"/>
      <c r="AV19" s="622"/>
      <c r="AW19" s="622"/>
      <c r="AX19" s="138"/>
      <c r="AY19" s="141"/>
      <c r="AZ19" s="622"/>
      <c r="BA19" s="622"/>
      <c r="BB19" s="622"/>
      <c r="BC19" s="622"/>
      <c r="BD19" s="622"/>
      <c r="BE19" s="138"/>
      <c r="BF19" s="141"/>
      <c r="BG19" s="622"/>
      <c r="BH19" s="622"/>
      <c r="BI19" s="622"/>
      <c r="BJ19" s="622"/>
      <c r="BK19" s="138"/>
      <c r="BL19" s="142"/>
      <c r="BM19" s="623">
        <f t="shared" si="0"/>
        <v>0</v>
      </c>
      <c r="BN19" s="623"/>
      <c r="BO19" s="623"/>
      <c r="BP19" s="623"/>
      <c r="BQ19" s="623"/>
      <c r="BR19" s="623"/>
      <c r="BS19" s="623"/>
      <c r="BT19" s="74"/>
      <c r="BU19" s="72"/>
      <c r="BV19" s="72"/>
      <c r="BW19" s="64"/>
    </row>
    <row r="20" spans="3:75" ht="30.75" customHeight="1">
      <c r="C20" s="646" t="s">
        <v>212</v>
      </c>
      <c r="D20" s="647"/>
      <c r="E20" s="647"/>
      <c r="F20" s="647"/>
      <c r="G20" s="647"/>
      <c r="H20" s="647"/>
      <c r="I20" s="647"/>
      <c r="J20" s="647"/>
      <c r="K20" s="647"/>
      <c r="L20" s="647"/>
      <c r="M20" s="648"/>
      <c r="N20" s="627"/>
      <c r="O20" s="628"/>
      <c r="P20" s="628"/>
      <c r="Q20" s="629"/>
      <c r="R20" s="73"/>
      <c r="S20" s="622"/>
      <c r="T20" s="622"/>
      <c r="U20" s="622"/>
      <c r="V20" s="622"/>
      <c r="W20" s="622"/>
      <c r="X20" s="138"/>
      <c r="Y20" s="141"/>
      <c r="Z20" s="622"/>
      <c r="AA20" s="622"/>
      <c r="AB20" s="622"/>
      <c r="AC20" s="622"/>
      <c r="AD20" s="138"/>
      <c r="AE20" s="141"/>
      <c r="AF20" s="622"/>
      <c r="AG20" s="622"/>
      <c r="AH20" s="622"/>
      <c r="AI20" s="622"/>
      <c r="AJ20" s="622"/>
      <c r="AK20" s="138"/>
      <c r="AL20" s="141"/>
      <c r="AM20" s="622"/>
      <c r="AN20" s="622"/>
      <c r="AO20" s="622"/>
      <c r="AP20" s="622"/>
      <c r="AQ20" s="138"/>
      <c r="AR20" s="141"/>
      <c r="AS20" s="622"/>
      <c r="AT20" s="622"/>
      <c r="AU20" s="622"/>
      <c r="AV20" s="622"/>
      <c r="AW20" s="622"/>
      <c r="AX20" s="138"/>
      <c r="AY20" s="141"/>
      <c r="AZ20" s="622"/>
      <c r="BA20" s="622"/>
      <c r="BB20" s="622"/>
      <c r="BC20" s="622"/>
      <c r="BD20" s="622"/>
      <c r="BE20" s="138"/>
      <c r="BF20" s="141"/>
      <c r="BG20" s="622"/>
      <c r="BH20" s="622"/>
      <c r="BI20" s="622"/>
      <c r="BJ20" s="622"/>
      <c r="BK20" s="138"/>
      <c r="BL20" s="142"/>
      <c r="BM20" s="623">
        <f t="shared" si="0"/>
        <v>0</v>
      </c>
      <c r="BN20" s="623"/>
      <c r="BO20" s="623"/>
      <c r="BP20" s="623"/>
      <c r="BQ20" s="623"/>
      <c r="BR20" s="623"/>
      <c r="BS20" s="623"/>
      <c r="BT20" s="74"/>
      <c r="BU20" s="72"/>
      <c r="BV20" s="72"/>
      <c r="BW20" s="64"/>
    </row>
    <row r="21" spans="3:75" ht="27.75" customHeight="1">
      <c r="C21" s="654" t="s">
        <v>321</v>
      </c>
      <c r="D21" s="655"/>
      <c r="E21" s="655"/>
      <c r="F21" s="655"/>
      <c r="G21" s="655"/>
      <c r="H21" s="655"/>
      <c r="I21" s="655"/>
      <c r="J21" s="655"/>
      <c r="K21" s="655"/>
      <c r="L21" s="655"/>
      <c r="M21" s="656"/>
      <c r="N21" s="631"/>
      <c r="O21" s="631"/>
      <c r="P21" s="631"/>
      <c r="Q21" s="631"/>
      <c r="R21" s="73"/>
      <c r="S21" s="143"/>
      <c r="T21" s="143"/>
      <c r="U21" s="143"/>
      <c r="V21" s="143"/>
      <c r="W21" s="143"/>
      <c r="X21" s="144"/>
      <c r="Y21" s="145"/>
      <c r="Z21" s="146"/>
      <c r="AA21" s="146"/>
      <c r="AB21" s="146"/>
      <c r="AC21" s="146"/>
      <c r="AD21" s="147"/>
      <c r="AE21" s="148"/>
      <c r="AF21" s="143"/>
      <c r="AG21" s="143"/>
      <c r="AH21" s="143"/>
      <c r="AI21" s="143"/>
      <c r="AJ21" s="143"/>
      <c r="AK21" s="144"/>
      <c r="AL21" s="148"/>
      <c r="AM21" s="143"/>
      <c r="AN21" s="143"/>
      <c r="AO21" s="143"/>
      <c r="AP21" s="143"/>
      <c r="AQ21" s="144"/>
      <c r="AR21" s="148"/>
      <c r="AS21" s="143"/>
      <c r="AT21" s="143"/>
      <c r="AU21" s="143"/>
      <c r="AV21" s="143"/>
      <c r="AW21" s="143"/>
      <c r="AX21" s="144"/>
      <c r="AY21" s="148"/>
      <c r="AZ21" s="143"/>
      <c r="BA21" s="143"/>
      <c r="BB21" s="143"/>
      <c r="BC21" s="143"/>
      <c r="BD21" s="143"/>
      <c r="BE21" s="144"/>
      <c r="BF21" s="148"/>
      <c r="BG21" s="143"/>
      <c r="BH21" s="143"/>
      <c r="BI21" s="143"/>
      <c r="BJ21" s="143"/>
      <c r="BK21" s="144"/>
      <c r="BL21" s="140"/>
      <c r="BM21" s="142"/>
      <c r="BN21" s="142"/>
      <c r="BO21" s="142"/>
      <c r="BP21" s="142"/>
      <c r="BQ21" s="142"/>
      <c r="BR21" s="142"/>
      <c r="BS21" s="142"/>
      <c r="BT21" s="74"/>
      <c r="BU21" s="72"/>
      <c r="BV21" s="72"/>
      <c r="BW21" s="64"/>
    </row>
    <row r="22" spans="3:75" ht="38.25" customHeight="1">
      <c r="C22" s="638" t="s">
        <v>322</v>
      </c>
      <c r="D22" s="639"/>
      <c r="E22" s="639"/>
      <c r="F22" s="639"/>
      <c r="G22" s="639"/>
      <c r="H22" s="639"/>
      <c r="I22" s="639"/>
      <c r="J22" s="639"/>
      <c r="K22" s="639"/>
      <c r="L22" s="639"/>
      <c r="M22" s="640"/>
      <c r="N22" s="634"/>
      <c r="O22" s="634"/>
      <c r="P22" s="634"/>
      <c r="Q22" s="634"/>
      <c r="R22" s="76"/>
      <c r="S22" s="625"/>
      <c r="T22" s="625"/>
      <c r="U22" s="625"/>
      <c r="V22" s="625"/>
      <c r="W22" s="625"/>
      <c r="X22" s="149"/>
      <c r="Y22" s="150"/>
      <c r="Z22" s="674"/>
      <c r="AA22" s="674"/>
      <c r="AB22" s="674"/>
      <c r="AC22" s="674"/>
      <c r="AD22" s="151"/>
      <c r="AE22" s="152"/>
      <c r="AF22" s="625"/>
      <c r="AG22" s="625"/>
      <c r="AH22" s="625"/>
      <c r="AI22" s="625"/>
      <c r="AJ22" s="625"/>
      <c r="AK22" s="149"/>
      <c r="AL22" s="152"/>
      <c r="AM22" s="625"/>
      <c r="AN22" s="625"/>
      <c r="AO22" s="625"/>
      <c r="AP22" s="625"/>
      <c r="AQ22" s="149"/>
      <c r="AR22" s="152"/>
      <c r="AS22" s="625"/>
      <c r="AT22" s="625"/>
      <c r="AU22" s="625"/>
      <c r="AV22" s="625"/>
      <c r="AW22" s="625"/>
      <c r="AX22" s="149"/>
      <c r="AY22" s="152"/>
      <c r="AZ22" s="625"/>
      <c r="BA22" s="625"/>
      <c r="BB22" s="625"/>
      <c r="BC22" s="625"/>
      <c r="BD22" s="625"/>
      <c r="BE22" s="149"/>
      <c r="BF22" s="152"/>
      <c r="BG22" s="625"/>
      <c r="BH22" s="625"/>
      <c r="BI22" s="625"/>
      <c r="BJ22" s="625"/>
      <c r="BK22" s="149"/>
      <c r="BL22" s="153"/>
      <c r="BM22" s="683">
        <f aca="true" t="shared" si="1" ref="BM22:BM27">SUM(S22,Z22,AF22,AM22,AS22,AZ22,BG22)</f>
        <v>0</v>
      </c>
      <c r="BN22" s="683"/>
      <c r="BO22" s="683"/>
      <c r="BP22" s="683"/>
      <c r="BQ22" s="683"/>
      <c r="BR22" s="683"/>
      <c r="BS22" s="683"/>
      <c r="BT22" s="77"/>
      <c r="BU22" s="72"/>
      <c r="BV22" s="72"/>
      <c r="BW22" s="64"/>
    </row>
    <row r="23" spans="3:75" ht="51" customHeight="1">
      <c r="C23" s="642" t="s">
        <v>323</v>
      </c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08"/>
      <c r="O23" s="608"/>
      <c r="P23" s="608"/>
      <c r="Q23" s="608"/>
      <c r="R23" s="69"/>
      <c r="S23" s="622"/>
      <c r="T23" s="622"/>
      <c r="U23" s="622"/>
      <c r="V23" s="622"/>
      <c r="W23" s="622"/>
      <c r="X23" s="134"/>
      <c r="Y23" s="135"/>
      <c r="Z23" s="622"/>
      <c r="AA23" s="622"/>
      <c r="AB23" s="622"/>
      <c r="AC23" s="622"/>
      <c r="AD23" s="134"/>
      <c r="AE23" s="135"/>
      <c r="AF23" s="622"/>
      <c r="AG23" s="622"/>
      <c r="AH23" s="622"/>
      <c r="AI23" s="622"/>
      <c r="AJ23" s="622"/>
      <c r="AK23" s="134"/>
      <c r="AL23" s="135"/>
      <c r="AM23" s="622"/>
      <c r="AN23" s="622"/>
      <c r="AO23" s="622"/>
      <c r="AP23" s="622"/>
      <c r="AQ23" s="134"/>
      <c r="AR23" s="135"/>
      <c r="AS23" s="622"/>
      <c r="AT23" s="622"/>
      <c r="AU23" s="622"/>
      <c r="AV23" s="622"/>
      <c r="AW23" s="622"/>
      <c r="AX23" s="134"/>
      <c r="AY23" s="135"/>
      <c r="AZ23" s="622"/>
      <c r="BA23" s="622"/>
      <c r="BB23" s="622"/>
      <c r="BC23" s="622"/>
      <c r="BD23" s="622"/>
      <c r="BE23" s="134"/>
      <c r="BF23" s="135"/>
      <c r="BG23" s="622"/>
      <c r="BH23" s="622"/>
      <c r="BI23" s="622"/>
      <c r="BJ23" s="622"/>
      <c r="BK23" s="134"/>
      <c r="BL23" s="136"/>
      <c r="BM23" s="623">
        <f t="shared" si="1"/>
        <v>0</v>
      </c>
      <c r="BN23" s="623"/>
      <c r="BO23" s="623"/>
      <c r="BP23" s="623"/>
      <c r="BQ23" s="623"/>
      <c r="BR23" s="623"/>
      <c r="BS23" s="623"/>
      <c r="BT23" s="71"/>
      <c r="BU23" s="72"/>
      <c r="BV23" s="72"/>
      <c r="BW23" s="64"/>
    </row>
    <row r="24" spans="3:75" ht="27" customHeight="1">
      <c r="C24" s="643" t="s">
        <v>324</v>
      </c>
      <c r="D24" s="644"/>
      <c r="E24" s="644"/>
      <c r="F24" s="644"/>
      <c r="G24" s="644"/>
      <c r="H24" s="644"/>
      <c r="I24" s="644"/>
      <c r="J24" s="644"/>
      <c r="K24" s="644"/>
      <c r="L24" s="644"/>
      <c r="M24" s="645"/>
      <c r="N24" s="608"/>
      <c r="O24" s="608"/>
      <c r="P24" s="608"/>
      <c r="Q24" s="608"/>
      <c r="R24" s="69"/>
      <c r="S24" s="622"/>
      <c r="T24" s="622"/>
      <c r="U24" s="622"/>
      <c r="V24" s="622"/>
      <c r="W24" s="622"/>
      <c r="X24" s="134"/>
      <c r="Y24" s="135"/>
      <c r="Z24" s="622"/>
      <c r="AA24" s="622"/>
      <c r="AB24" s="622"/>
      <c r="AC24" s="622"/>
      <c r="AD24" s="134"/>
      <c r="AE24" s="135"/>
      <c r="AF24" s="622"/>
      <c r="AG24" s="622"/>
      <c r="AH24" s="622"/>
      <c r="AI24" s="622"/>
      <c r="AJ24" s="622"/>
      <c r="AK24" s="134"/>
      <c r="AL24" s="135"/>
      <c r="AM24" s="622"/>
      <c r="AN24" s="622"/>
      <c r="AO24" s="622"/>
      <c r="AP24" s="622"/>
      <c r="AQ24" s="134"/>
      <c r="AR24" s="135"/>
      <c r="AS24" s="622"/>
      <c r="AT24" s="622"/>
      <c r="AU24" s="622"/>
      <c r="AV24" s="622"/>
      <c r="AW24" s="622"/>
      <c r="AX24" s="134"/>
      <c r="AY24" s="135"/>
      <c r="AZ24" s="622"/>
      <c r="BA24" s="622"/>
      <c r="BB24" s="622"/>
      <c r="BC24" s="622"/>
      <c r="BD24" s="622"/>
      <c r="BE24" s="134"/>
      <c r="BF24" s="135"/>
      <c r="BG24" s="622"/>
      <c r="BH24" s="622"/>
      <c r="BI24" s="622"/>
      <c r="BJ24" s="622"/>
      <c r="BK24" s="134"/>
      <c r="BL24" s="136"/>
      <c r="BM24" s="623">
        <f t="shared" si="1"/>
        <v>0</v>
      </c>
      <c r="BN24" s="623"/>
      <c r="BO24" s="623"/>
      <c r="BP24" s="623"/>
      <c r="BQ24" s="623"/>
      <c r="BR24" s="623"/>
      <c r="BS24" s="623"/>
      <c r="BT24" s="137"/>
      <c r="BU24" s="72"/>
      <c r="BV24" s="72"/>
      <c r="BW24" s="64"/>
    </row>
    <row r="25" spans="3:75" ht="67.5" customHeight="1">
      <c r="C25" s="643" t="s">
        <v>325</v>
      </c>
      <c r="D25" s="644"/>
      <c r="E25" s="644"/>
      <c r="F25" s="644"/>
      <c r="G25" s="644"/>
      <c r="H25" s="644"/>
      <c r="I25" s="644"/>
      <c r="J25" s="644"/>
      <c r="K25" s="644"/>
      <c r="L25" s="644"/>
      <c r="M25" s="645"/>
      <c r="N25" s="608"/>
      <c r="O25" s="608"/>
      <c r="P25" s="608"/>
      <c r="Q25" s="608"/>
      <c r="R25" s="69"/>
      <c r="S25" s="622"/>
      <c r="T25" s="622"/>
      <c r="U25" s="622"/>
      <c r="V25" s="622"/>
      <c r="W25" s="622"/>
      <c r="X25" s="134"/>
      <c r="Y25" s="135"/>
      <c r="Z25" s="622"/>
      <c r="AA25" s="622"/>
      <c r="AB25" s="622"/>
      <c r="AC25" s="622"/>
      <c r="AD25" s="134"/>
      <c r="AE25" s="135"/>
      <c r="AF25" s="622"/>
      <c r="AG25" s="622"/>
      <c r="AH25" s="622"/>
      <c r="AI25" s="622"/>
      <c r="AJ25" s="622"/>
      <c r="AK25" s="134"/>
      <c r="AL25" s="135"/>
      <c r="AM25" s="622"/>
      <c r="AN25" s="622"/>
      <c r="AO25" s="622"/>
      <c r="AP25" s="622"/>
      <c r="AQ25" s="134"/>
      <c r="AR25" s="135"/>
      <c r="AS25" s="622"/>
      <c r="AT25" s="622"/>
      <c r="AU25" s="622"/>
      <c r="AV25" s="622"/>
      <c r="AW25" s="622"/>
      <c r="AX25" s="134"/>
      <c r="AY25" s="135"/>
      <c r="AZ25" s="622"/>
      <c r="BA25" s="622"/>
      <c r="BB25" s="622"/>
      <c r="BC25" s="622"/>
      <c r="BD25" s="622"/>
      <c r="BE25" s="134"/>
      <c r="BF25" s="135"/>
      <c r="BG25" s="622"/>
      <c r="BH25" s="622"/>
      <c r="BI25" s="622"/>
      <c r="BJ25" s="622"/>
      <c r="BK25" s="134"/>
      <c r="BL25" s="136"/>
      <c r="BM25" s="623">
        <f t="shared" si="1"/>
        <v>0</v>
      </c>
      <c r="BN25" s="623"/>
      <c r="BO25" s="623"/>
      <c r="BP25" s="623"/>
      <c r="BQ25" s="623"/>
      <c r="BR25" s="623"/>
      <c r="BS25" s="623"/>
      <c r="BT25" s="137"/>
      <c r="BU25" s="72"/>
      <c r="BV25" s="72"/>
      <c r="BW25" s="64"/>
    </row>
    <row r="26" spans="3:75" ht="69" customHeight="1">
      <c r="C26" s="643" t="s">
        <v>327</v>
      </c>
      <c r="D26" s="644"/>
      <c r="E26" s="644"/>
      <c r="F26" s="644"/>
      <c r="G26" s="644"/>
      <c r="H26" s="644"/>
      <c r="I26" s="644"/>
      <c r="J26" s="644"/>
      <c r="K26" s="644"/>
      <c r="L26" s="644"/>
      <c r="M26" s="645"/>
      <c r="N26" s="608"/>
      <c r="O26" s="608"/>
      <c r="P26" s="608"/>
      <c r="Q26" s="608"/>
      <c r="R26" s="69"/>
      <c r="S26" s="622"/>
      <c r="T26" s="622"/>
      <c r="U26" s="622"/>
      <c r="V26" s="622"/>
      <c r="W26" s="622"/>
      <c r="X26" s="134"/>
      <c r="Y26" s="135"/>
      <c r="Z26" s="622"/>
      <c r="AA26" s="622"/>
      <c r="AB26" s="622"/>
      <c r="AC26" s="622"/>
      <c r="AD26" s="134"/>
      <c r="AE26" s="135"/>
      <c r="AF26" s="622"/>
      <c r="AG26" s="622"/>
      <c r="AH26" s="622"/>
      <c r="AI26" s="622"/>
      <c r="AJ26" s="622"/>
      <c r="AK26" s="134"/>
      <c r="AL26" s="135"/>
      <c r="AM26" s="622"/>
      <c r="AN26" s="622"/>
      <c r="AO26" s="622"/>
      <c r="AP26" s="622"/>
      <c r="AQ26" s="134"/>
      <c r="AR26" s="135"/>
      <c r="AS26" s="622"/>
      <c r="AT26" s="622"/>
      <c r="AU26" s="622"/>
      <c r="AV26" s="622"/>
      <c r="AW26" s="622"/>
      <c r="AX26" s="134"/>
      <c r="AY26" s="135"/>
      <c r="AZ26" s="622"/>
      <c r="BA26" s="622"/>
      <c r="BB26" s="622"/>
      <c r="BC26" s="622"/>
      <c r="BD26" s="622"/>
      <c r="BE26" s="134"/>
      <c r="BF26" s="135"/>
      <c r="BG26" s="622"/>
      <c r="BH26" s="622"/>
      <c r="BI26" s="622"/>
      <c r="BJ26" s="622"/>
      <c r="BK26" s="134"/>
      <c r="BL26" s="136"/>
      <c r="BM26" s="623">
        <f t="shared" si="1"/>
        <v>0</v>
      </c>
      <c r="BN26" s="623"/>
      <c r="BO26" s="623"/>
      <c r="BP26" s="623"/>
      <c r="BQ26" s="623"/>
      <c r="BR26" s="623"/>
      <c r="BS26" s="623"/>
      <c r="BT26" s="137"/>
      <c r="BU26" s="72"/>
      <c r="BV26" s="72"/>
      <c r="BW26" s="64"/>
    </row>
    <row r="27" spans="3:75" ht="55.5" customHeight="1">
      <c r="C27" s="643" t="s">
        <v>329</v>
      </c>
      <c r="D27" s="644"/>
      <c r="E27" s="644"/>
      <c r="F27" s="644"/>
      <c r="G27" s="644"/>
      <c r="H27" s="644"/>
      <c r="I27" s="644"/>
      <c r="J27" s="644"/>
      <c r="K27" s="644"/>
      <c r="L27" s="644"/>
      <c r="M27" s="645"/>
      <c r="N27" s="608"/>
      <c r="O27" s="608"/>
      <c r="P27" s="608"/>
      <c r="Q27" s="608"/>
      <c r="R27" s="69"/>
      <c r="S27" s="622"/>
      <c r="T27" s="622"/>
      <c r="U27" s="622"/>
      <c r="V27" s="622"/>
      <c r="W27" s="622"/>
      <c r="X27" s="134"/>
      <c r="Y27" s="135"/>
      <c r="Z27" s="622"/>
      <c r="AA27" s="622"/>
      <c r="AB27" s="622"/>
      <c r="AC27" s="622"/>
      <c r="AD27" s="134"/>
      <c r="AE27" s="135"/>
      <c r="AF27" s="622"/>
      <c r="AG27" s="622"/>
      <c r="AH27" s="622"/>
      <c r="AI27" s="622"/>
      <c r="AJ27" s="622"/>
      <c r="AK27" s="134"/>
      <c r="AL27" s="135"/>
      <c r="AM27" s="622"/>
      <c r="AN27" s="622"/>
      <c r="AO27" s="622"/>
      <c r="AP27" s="622"/>
      <c r="AQ27" s="134"/>
      <c r="AR27" s="135"/>
      <c r="AS27" s="622"/>
      <c r="AT27" s="622"/>
      <c r="AU27" s="622"/>
      <c r="AV27" s="622"/>
      <c r="AW27" s="622"/>
      <c r="AX27" s="134"/>
      <c r="AY27" s="135"/>
      <c r="AZ27" s="622"/>
      <c r="BA27" s="622"/>
      <c r="BB27" s="622"/>
      <c r="BC27" s="622"/>
      <c r="BD27" s="622"/>
      <c r="BE27" s="134"/>
      <c r="BF27" s="135"/>
      <c r="BG27" s="622"/>
      <c r="BH27" s="622"/>
      <c r="BI27" s="622"/>
      <c r="BJ27" s="622"/>
      <c r="BK27" s="134"/>
      <c r="BL27" s="136"/>
      <c r="BM27" s="623">
        <f t="shared" si="1"/>
        <v>0</v>
      </c>
      <c r="BN27" s="623"/>
      <c r="BO27" s="623"/>
      <c r="BP27" s="623"/>
      <c r="BQ27" s="623"/>
      <c r="BR27" s="623"/>
      <c r="BS27" s="623"/>
      <c r="BT27" s="137"/>
      <c r="BU27" s="72"/>
      <c r="BV27" s="72"/>
      <c r="BW27" s="64"/>
    </row>
    <row r="28" spans="3:75" s="82" customFormat="1" ht="13.5" customHeight="1">
      <c r="C28" s="654" t="s">
        <v>331</v>
      </c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630"/>
      <c r="O28" s="631"/>
      <c r="P28" s="631"/>
      <c r="Q28" s="632"/>
      <c r="R28" s="73"/>
      <c r="S28" s="143"/>
      <c r="T28" s="143"/>
      <c r="U28" s="143"/>
      <c r="V28" s="143"/>
      <c r="W28" s="143"/>
      <c r="X28" s="144"/>
      <c r="Y28" s="148"/>
      <c r="Z28" s="143"/>
      <c r="AA28" s="143"/>
      <c r="AB28" s="143"/>
      <c r="AC28" s="143"/>
      <c r="AD28" s="144"/>
      <c r="AE28" s="148"/>
      <c r="AF28" s="143"/>
      <c r="AG28" s="143"/>
      <c r="AH28" s="143"/>
      <c r="AI28" s="143"/>
      <c r="AJ28" s="143"/>
      <c r="AK28" s="144"/>
      <c r="AL28" s="148"/>
      <c r="AM28" s="143"/>
      <c r="AN28" s="143"/>
      <c r="AO28" s="143"/>
      <c r="AP28" s="143"/>
      <c r="AQ28" s="144"/>
      <c r="AR28" s="148"/>
      <c r="AS28" s="143"/>
      <c r="AT28" s="143"/>
      <c r="AU28" s="143"/>
      <c r="AV28" s="143"/>
      <c r="AW28" s="143"/>
      <c r="AX28" s="144"/>
      <c r="AY28" s="148"/>
      <c r="AZ28" s="143"/>
      <c r="BA28" s="143"/>
      <c r="BB28" s="143"/>
      <c r="BC28" s="143"/>
      <c r="BD28" s="143"/>
      <c r="BE28" s="144"/>
      <c r="BF28" s="148"/>
      <c r="BG28" s="143"/>
      <c r="BH28" s="143"/>
      <c r="BI28" s="143"/>
      <c r="BJ28" s="143"/>
      <c r="BK28" s="144"/>
      <c r="BL28" s="140"/>
      <c r="BM28" s="682"/>
      <c r="BN28" s="682"/>
      <c r="BO28" s="682"/>
      <c r="BP28" s="682"/>
      <c r="BQ28" s="682"/>
      <c r="BR28" s="682"/>
      <c r="BS28" s="682"/>
      <c r="BT28" s="154"/>
      <c r="BU28" s="72"/>
      <c r="BV28" s="72"/>
      <c r="BW28" s="81"/>
    </row>
    <row r="29" spans="3:75" s="82" customFormat="1" ht="17.25" customHeight="1">
      <c r="C29" s="638" t="s">
        <v>332</v>
      </c>
      <c r="D29" s="639"/>
      <c r="E29" s="639"/>
      <c r="F29" s="639"/>
      <c r="G29" s="639"/>
      <c r="H29" s="639"/>
      <c r="I29" s="639"/>
      <c r="J29" s="639"/>
      <c r="K29" s="639"/>
      <c r="L29" s="639"/>
      <c r="M29" s="640"/>
      <c r="N29" s="633"/>
      <c r="O29" s="634"/>
      <c r="P29" s="634"/>
      <c r="Q29" s="635"/>
      <c r="R29" s="76"/>
      <c r="S29" s="615"/>
      <c r="T29" s="615"/>
      <c r="U29" s="615"/>
      <c r="V29" s="615"/>
      <c r="W29" s="615"/>
      <c r="X29" s="155"/>
      <c r="Y29" s="156"/>
      <c r="Z29" s="615"/>
      <c r="AA29" s="615"/>
      <c r="AB29" s="615"/>
      <c r="AC29" s="615"/>
      <c r="AD29" s="155"/>
      <c r="AE29" s="156"/>
      <c r="AF29" s="615"/>
      <c r="AG29" s="615"/>
      <c r="AH29" s="615"/>
      <c r="AI29" s="615"/>
      <c r="AJ29" s="615"/>
      <c r="AK29" s="155"/>
      <c r="AL29" s="156"/>
      <c r="AM29" s="615"/>
      <c r="AN29" s="615"/>
      <c r="AO29" s="615"/>
      <c r="AP29" s="615"/>
      <c r="AQ29" s="155"/>
      <c r="AR29" s="156"/>
      <c r="AS29" s="615"/>
      <c r="AT29" s="615"/>
      <c r="AU29" s="615"/>
      <c r="AV29" s="615"/>
      <c r="AW29" s="615"/>
      <c r="AX29" s="155"/>
      <c r="AY29" s="156"/>
      <c r="AZ29" s="615"/>
      <c r="BA29" s="615"/>
      <c r="BB29" s="615"/>
      <c r="BC29" s="615"/>
      <c r="BD29" s="615"/>
      <c r="BE29" s="155"/>
      <c r="BF29" s="156"/>
      <c r="BG29" s="615"/>
      <c r="BH29" s="615"/>
      <c r="BI29" s="615"/>
      <c r="BJ29" s="615"/>
      <c r="BK29" s="155"/>
      <c r="BL29" s="153"/>
      <c r="BM29" s="683">
        <f>SUM(S29,Z29,AF29,AM29,AS29,AZ29,BG29)</f>
        <v>0</v>
      </c>
      <c r="BN29" s="683"/>
      <c r="BO29" s="683"/>
      <c r="BP29" s="683"/>
      <c r="BQ29" s="683"/>
      <c r="BR29" s="683"/>
      <c r="BS29" s="683"/>
      <c r="BT29" s="157"/>
      <c r="BU29" s="72"/>
      <c r="BV29" s="72"/>
      <c r="BW29" s="81"/>
    </row>
    <row r="30" spans="3:75" ht="39" customHeight="1">
      <c r="C30" s="659" t="s">
        <v>333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08"/>
      <c r="O30" s="608"/>
      <c r="P30" s="608"/>
      <c r="Q30" s="608"/>
      <c r="R30" s="69"/>
      <c r="S30" s="622"/>
      <c r="T30" s="622"/>
      <c r="U30" s="622"/>
      <c r="V30" s="622"/>
      <c r="W30" s="622"/>
      <c r="X30" s="134"/>
      <c r="Y30" s="135"/>
      <c r="Z30" s="622"/>
      <c r="AA30" s="622"/>
      <c r="AB30" s="622"/>
      <c r="AC30" s="622"/>
      <c r="AD30" s="134"/>
      <c r="AE30" s="135"/>
      <c r="AF30" s="622"/>
      <c r="AG30" s="622"/>
      <c r="AH30" s="622"/>
      <c r="AI30" s="622"/>
      <c r="AJ30" s="622"/>
      <c r="AK30" s="134"/>
      <c r="AL30" s="135"/>
      <c r="AM30" s="622"/>
      <c r="AN30" s="622"/>
      <c r="AO30" s="622"/>
      <c r="AP30" s="622"/>
      <c r="AQ30" s="134"/>
      <c r="AR30" s="135"/>
      <c r="AS30" s="622"/>
      <c r="AT30" s="622"/>
      <c r="AU30" s="622"/>
      <c r="AV30" s="622"/>
      <c r="AW30" s="622"/>
      <c r="AX30" s="134"/>
      <c r="AY30" s="135"/>
      <c r="AZ30" s="622"/>
      <c r="BA30" s="622"/>
      <c r="BB30" s="622"/>
      <c r="BC30" s="622"/>
      <c r="BD30" s="622"/>
      <c r="BE30" s="134"/>
      <c r="BF30" s="135"/>
      <c r="BG30" s="622"/>
      <c r="BH30" s="622"/>
      <c r="BI30" s="622"/>
      <c r="BJ30" s="622"/>
      <c r="BK30" s="134"/>
      <c r="BL30" s="136"/>
      <c r="BM30" s="683">
        <f>SUM(S30,Z30,AF30,AM30,AS30,AZ30,BG30)</f>
        <v>0</v>
      </c>
      <c r="BN30" s="683"/>
      <c r="BO30" s="683"/>
      <c r="BP30" s="683"/>
      <c r="BQ30" s="683"/>
      <c r="BR30" s="683"/>
      <c r="BS30" s="683"/>
      <c r="BT30" s="137"/>
      <c r="BU30" s="72"/>
      <c r="BV30" s="72"/>
      <c r="BW30" s="64"/>
    </row>
    <row r="31" spans="3:75" ht="25.5" customHeight="1">
      <c r="C31" s="654" t="s">
        <v>334</v>
      </c>
      <c r="D31" s="655"/>
      <c r="E31" s="655"/>
      <c r="F31" s="655"/>
      <c r="G31" s="655"/>
      <c r="H31" s="655"/>
      <c r="I31" s="655"/>
      <c r="J31" s="655"/>
      <c r="K31" s="655"/>
      <c r="L31" s="655"/>
      <c r="M31" s="656"/>
      <c r="N31" s="630"/>
      <c r="O31" s="631"/>
      <c r="P31" s="631"/>
      <c r="Q31" s="632"/>
      <c r="R31" s="75"/>
      <c r="S31" s="143"/>
      <c r="T31" s="143"/>
      <c r="U31" s="143"/>
      <c r="V31" s="143"/>
      <c r="W31" s="143"/>
      <c r="X31" s="144"/>
      <c r="Y31" s="148"/>
      <c r="Z31" s="143"/>
      <c r="AA31" s="143"/>
      <c r="AB31" s="143"/>
      <c r="AC31" s="143"/>
      <c r="AD31" s="144"/>
      <c r="AE31" s="148"/>
      <c r="AF31" s="143"/>
      <c r="AG31" s="143"/>
      <c r="AH31" s="143"/>
      <c r="AI31" s="143"/>
      <c r="AJ31" s="143"/>
      <c r="AK31" s="144"/>
      <c r="AL31" s="148"/>
      <c r="AM31" s="143"/>
      <c r="AN31" s="143"/>
      <c r="AO31" s="143"/>
      <c r="AP31" s="143"/>
      <c r="AQ31" s="144"/>
      <c r="AR31" s="148"/>
      <c r="AS31" s="143"/>
      <c r="AT31" s="143"/>
      <c r="AU31" s="143"/>
      <c r="AV31" s="143"/>
      <c r="AW31" s="143"/>
      <c r="AX31" s="144"/>
      <c r="AY31" s="148"/>
      <c r="AZ31" s="143"/>
      <c r="BA31" s="143"/>
      <c r="BB31" s="143"/>
      <c r="BC31" s="143"/>
      <c r="BD31" s="143"/>
      <c r="BE31" s="144"/>
      <c r="BF31" s="148"/>
      <c r="BG31" s="143"/>
      <c r="BH31" s="143"/>
      <c r="BI31" s="143"/>
      <c r="BJ31" s="143"/>
      <c r="BK31" s="144"/>
      <c r="BL31" s="140"/>
      <c r="BM31" s="142"/>
      <c r="BN31" s="142"/>
      <c r="BO31" s="142"/>
      <c r="BP31" s="142"/>
      <c r="BQ31" s="142"/>
      <c r="BR31" s="142"/>
      <c r="BS31" s="142"/>
      <c r="BT31" s="154"/>
      <c r="BU31" s="72"/>
      <c r="BV31" s="72"/>
      <c r="BW31" s="64"/>
    </row>
    <row r="32" spans="3:75" ht="25.5" customHeight="1">
      <c r="C32" s="638" t="s">
        <v>335</v>
      </c>
      <c r="D32" s="639"/>
      <c r="E32" s="639"/>
      <c r="F32" s="639"/>
      <c r="G32" s="639"/>
      <c r="H32" s="639"/>
      <c r="I32" s="639"/>
      <c r="J32" s="639"/>
      <c r="K32" s="639"/>
      <c r="L32" s="639"/>
      <c r="M32" s="640"/>
      <c r="N32" s="633"/>
      <c r="O32" s="634"/>
      <c r="P32" s="634"/>
      <c r="Q32" s="635"/>
      <c r="R32" s="76"/>
      <c r="S32" s="615"/>
      <c r="T32" s="615"/>
      <c r="U32" s="615"/>
      <c r="V32" s="615"/>
      <c r="W32" s="615"/>
      <c r="X32" s="155"/>
      <c r="Y32" s="156"/>
      <c r="Z32" s="615"/>
      <c r="AA32" s="615"/>
      <c r="AB32" s="615"/>
      <c r="AC32" s="615"/>
      <c r="AD32" s="155"/>
      <c r="AE32" s="156"/>
      <c r="AF32" s="615"/>
      <c r="AG32" s="615"/>
      <c r="AH32" s="615"/>
      <c r="AI32" s="615"/>
      <c r="AJ32" s="615"/>
      <c r="AK32" s="155"/>
      <c r="AL32" s="156"/>
      <c r="AM32" s="615"/>
      <c r="AN32" s="615"/>
      <c r="AO32" s="615"/>
      <c r="AP32" s="615"/>
      <c r="AQ32" s="155"/>
      <c r="AR32" s="156"/>
      <c r="AS32" s="615"/>
      <c r="AT32" s="615"/>
      <c r="AU32" s="615"/>
      <c r="AV32" s="615"/>
      <c r="AW32" s="615"/>
      <c r="AX32" s="155"/>
      <c r="AY32" s="156"/>
      <c r="AZ32" s="615"/>
      <c r="BA32" s="615"/>
      <c r="BB32" s="615"/>
      <c r="BC32" s="615"/>
      <c r="BD32" s="615"/>
      <c r="BE32" s="155"/>
      <c r="BF32" s="156"/>
      <c r="BG32" s="615"/>
      <c r="BH32" s="615"/>
      <c r="BI32" s="615"/>
      <c r="BJ32" s="615"/>
      <c r="BK32" s="155"/>
      <c r="BL32" s="153"/>
      <c r="BM32" s="683">
        <f aca="true" t="shared" si="2" ref="BM32:BM39">SUM(S32,Z32,AF32,AM32,AS32,AZ32,BG32)</f>
        <v>0</v>
      </c>
      <c r="BN32" s="683"/>
      <c r="BO32" s="683"/>
      <c r="BP32" s="683"/>
      <c r="BQ32" s="683"/>
      <c r="BR32" s="683"/>
      <c r="BS32" s="683"/>
      <c r="BT32" s="157"/>
      <c r="BU32" s="72"/>
      <c r="BV32" s="72"/>
      <c r="BW32" s="64"/>
    </row>
    <row r="33" spans="3:75" ht="39" customHeight="1">
      <c r="C33" s="641" t="s">
        <v>336</v>
      </c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08"/>
      <c r="O33" s="608"/>
      <c r="P33" s="608"/>
      <c r="Q33" s="608"/>
      <c r="R33" s="69"/>
      <c r="S33" s="622"/>
      <c r="T33" s="622"/>
      <c r="U33" s="622"/>
      <c r="V33" s="622"/>
      <c r="W33" s="622"/>
      <c r="X33" s="134"/>
      <c r="Y33" s="135"/>
      <c r="Z33" s="622"/>
      <c r="AA33" s="622"/>
      <c r="AB33" s="622"/>
      <c r="AC33" s="622"/>
      <c r="AD33" s="134"/>
      <c r="AE33" s="135"/>
      <c r="AF33" s="622"/>
      <c r="AG33" s="622"/>
      <c r="AH33" s="622"/>
      <c r="AI33" s="622"/>
      <c r="AJ33" s="622"/>
      <c r="AK33" s="134"/>
      <c r="AL33" s="135"/>
      <c r="AM33" s="622"/>
      <c r="AN33" s="622"/>
      <c r="AO33" s="622"/>
      <c r="AP33" s="622"/>
      <c r="AQ33" s="134"/>
      <c r="AR33" s="135"/>
      <c r="AS33" s="622"/>
      <c r="AT33" s="622"/>
      <c r="AU33" s="622"/>
      <c r="AV33" s="622"/>
      <c r="AW33" s="622"/>
      <c r="AX33" s="134"/>
      <c r="AY33" s="135"/>
      <c r="AZ33" s="622"/>
      <c r="BA33" s="622"/>
      <c r="BB33" s="622"/>
      <c r="BC33" s="622"/>
      <c r="BD33" s="622"/>
      <c r="BE33" s="134"/>
      <c r="BF33" s="135"/>
      <c r="BG33" s="622"/>
      <c r="BH33" s="622"/>
      <c r="BI33" s="622"/>
      <c r="BJ33" s="622"/>
      <c r="BK33" s="134"/>
      <c r="BL33" s="136"/>
      <c r="BM33" s="683">
        <f t="shared" si="2"/>
        <v>0</v>
      </c>
      <c r="BN33" s="683"/>
      <c r="BO33" s="683"/>
      <c r="BP33" s="683"/>
      <c r="BQ33" s="683"/>
      <c r="BR33" s="683"/>
      <c r="BS33" s="683"/>
      <c r="BT33" s="137"/>
      <c r="BU33" s="72"/>
      <c r="BV33" s="72"/>
      <c r="BW33" s="64"/>
    </row>
    <row r="34" spans="3:75" ht="39" customHeight="1">
      <c r="C34" s="540" t="s">
        <v>337</v>
      </c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225"/>
      <c r="O34" s="225"/>
      <c r="P34" s="225"/>
      <c r="Q34" s="225"/>
      <c r="R34" s="83"/>
      <c r="S34" s="442"/>
      <c r="T34" s="442"/>
      <c r="U34" s="442"/>
      <c r="V34" s="442"/>
      <c r="W34" s="442"/>
      <c r="X34" s="123"/>
      <c r="Y34" s="119"/>
      <c r="Z34" s="442"/>
      <c r="AA34" s="442"/>
      <c r="AB34" s="442"/>
      <c r="AC34" s="442"/>
      <c r="AD34" s="123"/>
      <c r="AE34" s="119"/>
      <c r="AF34" s="442"/>
      <c r="AG34" s="442"/>
      <c r="AH34" s="442"/>
      <c r="AI34" s="442"/>
      <c r="AJ34" s="442"/>
      <c r="AK34" s="123"/>
      <c r="AL34" s="119"/>
      <c r="AM34" s="442"/>
      <c r="AN34" s="442"/>
      <c r="AO34" s="442"/>
      <c r="AP34" s="442"/>
      <c r="AQ34" s="123"/>
      <c r="AR34" s="119"/>
      <c r="AS34" s="442"/>
      <c r="AT34" s="442"/>
      <c r="AU34" s="442"/>
      <c r="AV34" s="442"/>
      <c r="AW34" s="442"/>
      <c r="AX34" s="123"/>
      <c r="AY34" s="119"/>
      <c r="AZ34" s="442"/>
      <c r="BA34" s="442"/>
      <c r="BB34" s="442"/>
      <c r="BC34" s="442"/>
      <c r="BD34" s="442"/>
      <c r="BE34" s="123"/>
      <c r="BF34" s="119"/>
      <c r="BG34" s="442"/>
      <c r="BH34" s="442"/>
      <c r="BI34" s="442"/>
      <c r="BJ34" s="442"/>
      <c r="BK34" s="123"/>
      <c r="BL34" s="120"/>
      <c r="BM34" s="441">
        <f t="shared" si="2"/>
        <v>0</v>
      </c>
      <c r="BN34" s="441"/>
      <c r="BO34" s="441"/>
      <c r="BP34" s="441"/>
      <c r="BQ34" s="441"/>
      <c r="BR34" s="441"/>
      <c r="BS34" s="441"/>
      <c r="BT34" s="124"/>
      <c r="BU34" s="85"/>
      <c r="BV34" s="85"/>
      <c r="BW34" s="64"/>
    </row>
    <row r="35" spans="3:75" ht="27" customHeight="1">
      <c r="C35" s="540" t="s">
        <v>338</v>
      </c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225"/>
      <c r="O35" s="225"/>
      <c r="P35" s="225"/>
      <c r="Q35" s="225"/>
      <c r="R35" s="83"/>
      <c r="S35" s="442"/>
      <c r="T35" s="442"/>
      <c r="U35" s="442"/>
      <c r="V35" s="442"/>
      <c r="W35" s="442"/>
      <c r="X35" s="123"/>
      <c r="Y35" s="119"/>
      <c r="Z35" s="442"/>
      <c r="AA35" s="442"/>
      <c r="AB35" s="442"/>
      <c r="AC35" s="442"/>
      <c r="AD35" s="123"/>
      <c r="AE35" s="119"/>
      <c r="AF35" s="442"/>
      <c r="AG35" s="442"/>
      <c r="AH35" s="442"/>
      <c r="AI35" s="442"/>
      <c r="AJ35" s="442"/>
      <c r="AK35" s="123"/>
      <c r="AL35" s="119"/>
      <c r="AM35" s="442"/>
      <c r="AN35" s="442"/>
      <c r="AO35" s="442"/>
      <c r="AP35" s="442"/>
      <c r="AQ35" s="123"/>
      <c r="AR35" s="119"/>
      <c r="AS35" s="442"/>
      <c r="AT35" s="442"/>
      <c r="AU35" s="442"/>
      <c r="AV35" s="442"/>
      <c r="AW35" s="442"/>
      <c r="AX35" s="123"/>
      <c r="AY35" s="119"/>
      <c r="AZ35" s="442"/>
      <c r="BA35" s="442"/>
      <c r="BB35" s="442"/>
      <c r="BC35" s="442"/>
      <c r="BD35" s="442"/>
      <c r="BE35" s="123"/>
      <c r="BF35" s="119"/>
      <c r="BG35" s="442"/>
      <c r="BH35" s="442"/>
      <c r="BI35" s="442"/>
      <c r="BJ35" s="442"/>
      <c r="BK35" s="123"/>
      <c r="BL35" s="120"/>
      <c r="BM35" s="441">
        <f t="shared" si="2"/>
        <v>0</v>
      </c>
      <c r="BN35" s="441"/>
      <c r="BO35" s="441"/>
      <c r="BP35" s="441"/>
      <c r="BQ35" s="441"/>
      <c r="BR35" s="441"/>
      <c r="BS35" s="441"/>
      <c r="BT35" s="124"/>
      <c r="BU35" s="85"/>
      <c r="BV35" s="85"/>
      <c r="BW35" s="64"/>
    </row>
    <row r="36" spans="3:75" ht="39" customHeight="1">
      <c r="C36" s="540" t="s">
        <v>339</v>
      </c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225"/>
      <c r="O36" s="225"/>
      <c r="P36" s="225"/>
      <c r="Q36" s="225"/>
      <c r="R36" s="83"/>
      <c r="S36" s="442"/>
      <c r="T36" s="442"/>
      <c r="U36" s="442"/>
      <c r="V36" s="442"/>
      <c r="W36" s="442"/>
      <c r="X36" s="123"/>
      <c r="Y36" s="119"/>
      <c r="Z36" s="442"/>
      <c r="AA36" s="442"/>
      <c r="AB36" s="442"/>
      <c r="AC36" s="442"/>
      <c r="AD36" s="123"/>
      <c r="AE36" s="119"/>
      <c r="AF36" s="442"/>
      <c r="AG36" s="442"/>
      <c r="AH36" s="442"/>
      <c r="AI36" s="442"/>
      <c r="AJ36" s="442"/>
      <c r="AK36" s="123"/>
      <c r="AL36" s="119"/>
      <c r="AM36" s="442"/>
      <c r="AN36" s="442"/>
      <c r="AO36" s="442"/>
      <c r="AP36" s="442"/>
      <c r="AQ36" s="123"/>
      <c r="AR36" s="119"/>
      <c r="AS36" s="442"/>
      <c r="AT36" s="442"/>
      <c r="AU36" s="442"/>
      <c r="AV36" s="442"/>
      <c r="AW36" s="442"/>
      <c r="AX36" s="123"/>
      <c r="AY36" s="119"/>
      <c r="AZ36" s="442"/>
      <c r="BA36" s="442"/>
      <c r="BB36" s="442"/>
      <c r="BC36" s="442"/>
      <c r="BD36" s="442"/>
      <c r="BE36" s="123"/>
      <c r="BF36" s="119"/>
      <c r="BG36" s="442"/>
      <c r="BH36" s="442"/>
      <c r="BI36" s="442"/>
      <c r="BJ36" s="442"/>
      <c r="BK36" s="123"/>
      <c r="BL36" s="120"/>
      <c r="BM36" s="441">
        <f t="shared" si="2"/>
        <v>0</v>
      </c>
      <c r="BN36" s="441"/>
      <c r="BO36" s="441"/>
      <c r="BP36" s="441"/>
      <c r="BQ36" s="441"/>
      <c r="BR36" s="441"/>
      <c r="BS36" s="441"/>
      <c r="BT36" s="124"/>
      <c r="BU36" s="85"/>
      <c r="BV36" s="85"/>
      <c r="BW36" s="64"/>
    </row>
    <row r="37" spans="3:75" ht="27" customHeight="1">
      <c r="C37" s="540" t="s">
        <v>341</v>
      </c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225"/>
      <c r="O37" s="225"/>
      <c r="P37" s="225"/>
      <c r="Q37" s="225"/>
      <c r="R37" s="83"/>
      <c r="S37" s="442"/>
      <c r="T37" s="442"/>
      <c r="U37" s="442"/>
      <c r="V37" s="442"/>
      <c r="W37" s="442"/>
      <c r="X37" s="123"/>
      <c r="Y37" s="119"/>
      <c r="Z37" s="442"/>
      <c r="AA37" s="442"/>
      <c r="AB37" s="442"/>
      <c r="AC37" s="442"/>
      <c r="AD37" s="123"/>
      <c r="AE37" s="119"/>
      <c r="AF37" s="442"/>
      <c r="AG37" s="442"/>
      <c r="AH37" s="442"/>
      <c r="AI37" s="442"/>
      <c r="AJ37" s="442"/>
      <c r="AK37" s="123"/>
      <c r="AL37" s="119"/>
      <c r="AM37" s="442"/>
      <c r="AN37" s="442"/>
      <c r="AO37" s="442"/>
      <c r="AP37" s="442"/>
      <c r="AQ37" s="123"/>
      <c r="AR37" s="119"/>
      <c r="AS37" s="442"/>
      <c r="AT37" s="442"/>
      <c r="AU37" s="442"/>
      <c r="AV37" s="442"/>
      <c r="AW37" s="442"/>
      <c r="AX37" s="123"/>
      <c r="AY37" s="119"/>
      <c r="AZ37" s="442"/>
      <c r="BA37" s="442"/>
      <c r="BB37" s="442"/>
      <c r="BC37" s="442"/>
      <c r="BD37" s="442"/>
      <c r="BE37" s="123"/>
      <c r="BF37" s="119"/>
      <c r="BG37" s="442"/>
      <c r="BH37" s="442"/>
      <c r="BI37" s="442"/>
      <c r="BJ37" s="442"/>
      <c r="BK37" s="123"/>
      <c r="BL37" s="120"/>
      <c r="BM37" s="441">
        <f t="shared" si="2"/>
        <v>0</v>
      </c>
      <c r="BN37" s="441"/>
      <c r="BO37" s="441"/>
      <c r="BP37" s="441"/>
      <c r="BQ37" s="441"/>
      <c r="BR37" s="441"/>
      <c r="BS37" s="441"/>
      <c r="BT37" s="124"/>
      <c r="BU37" s="85"/>
      <c r="BV37" s="85"/>
      <c r="BW37" s="64"/>
    </row>
    <row r="38" spans="3:75" ht="27" customHeight="1">
      <c r="C38" s="540" t="s">
        <v>341</v>
      </c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225"/>
      <c r="O38" s="225"/>
      <c r="P38" s="225"/>
      <c r="Q38" s="225"/>
      <c r="R38" s="83"/>
      <c r="S38" s="442"/>
      <c r="T38" s="442"/>
      <c r="U38" s="442"/>
      <c r="V38" s="442"/>
      <c r="W38" s="442"/>
      <c r="X38" s="123"/>
      <c r="Y38" s="119"/>
      <c r="Z38" s="442"/>
      <c r="AA38" s="442"/>
      <c r="AB38" s="442"/>
      <c r="AC38" s="442"/>
      <c r="AD38" s="123"/>
      <c r="AE38" s="119"/>
      <c r="AF38" s="442"/>
      <c r="AG38" s="442"/>
      <c r="AH38" s="442"/>
      <c r="AI38" s="442"/>
      <c r="AJ38" s="442"/>
      <c r="AK38" s="123"/>
      <c r="AL38" s="119"/>
      <c r="AM38" s="442"/>
      <c r="AN38" s="442"/>
      <c r="AO38" s="442"/>
      <c r="AP38" s="442"/>
      <c r="AQ38" s="123"/>
      <c r="AR38" s="119"/>
      <c r="AS38" s="442"/>
      <c r="AT38" s="442"/>
      <c r="AU38" s="442"/>
      <c r="AV38" s="442"/>
      <c r="AW38" s="442"/>
      <c r="AX38" s="123"/>
      <c r="AY38" s="119"/>
      <c r="AZ38" s="442"/>
      <c r="BA38" s="442"/>
      <c r="BB38" s="442"/>
      <c r="BC38" s="442"/>
      <c r="BD38" s="442"/>
      <c r="BE38" s="123"/>
      <c r="BF38" s="119"/>
      <c r="BG38" s="442"/>
      <c r="BH38" s="442"/>
      <c r="BI38" s="442"/>
      <c r="BJ38" s="442"/>
      <c r="BK38" s="123"/>
      <c r="BL38" s="120"/>
      <c r="BM38" s="441">
        <f t="shared" si="2"/>
        <v>0</v>
      </c>
      <c r="BN38" s="441"/>
      <c r="BO38" s="441"/>
      <c r="BP38" s="441"/>
      <c r="BQ38" s="441"/>
      <c r="BR38" s="441"/>
      <c r="BS38" s="441"/>
      <c r="BT38" s="124"/>
      <c r="BU38" s="85"/>
      <c r="BV38" s="85"/>
      <c r="BW38" s="64"/>
    </row>
    <row r="39" spans="3:75" ht="27" customHeight="1">
      <c r="C39" s="586" t="s">
        <v>342</v>
      </c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257"/>
      <c r="O39" s="257"/>
      <c r="P39" s="257"/>
      <c r="Q39" s="257"/>
      <c r="R39" s="84"/>
      <c r="S39" s="441">
        <f>SUM(S14:W20,S22:W27,S29:W30,S32:W33,S34:W38)</f>
        <v>0</v>
      </c>
      <c r="T39" s="441"/>
      <c r="U39" s="441"/>
      <c r="V39" s="441"/>
      <c r="W39" s="441"/>
      <c r="X39" s="124"/>
      <c r="Y39" s="120"/>
      <c r="Z39" s="441">
        <f>SUM(Z14:AC20,Z22:AC27,Z29:AC30,Z32:AC33,Z34:AC38)</f>
        <v>0</v>
      </c>
      <c r="AA39" s="441"/>
      <c r="AB39" s="441"/>
      <c r="AC39" s="441"/>
      <c r="AD39" s="124"/>
      <c r="AE39" s="120"/>
      <c r="AF39" s="441">
        <f>SUM(AF14:AJ20,AF22:AJ27,AF29:AJ30,AF32:AJ33,AF34:AJ38)</f>
        <v>0</v>
      </c>
      <c r="AG39" s="441"/>
      <c r="AH39" s="441"/>
      <c r="AI39" s="441"/>
      <c r="AJ39" s="441"/>
      <c r="AK39" s="124"/>
      <c r="AL39" s="120"/>
      <c r="AM39" s="441">
        <f>SUM(AM14:AP20,AM22:AP27,AM29:AP30,AM32:AP33,AM34:AP38)</f>
        <v>0</v>
      </c>
      <c r="AN39" s="441"/>
      <c r="AO39" s="441"/>
      <c r="AP39" s="441"/>
      <c r="AQ39" s="124"/>
      <c r="AR39" s="120"/>
      <c r="AS39" s="686">
        <f>SUM(AS14:AW20,AS22:AW27,AS29:AW30,AS32:AW33,AS34:AW38)</f>
        <v>-79</v>
      </c>
      <c r="AT39" s="686"/>
      <c r="AU39" s="686"/>
      <c r="AV39" s="686"/>
      <c r="AW39" s="686"/>
      <c r="AX39" s="124"/>
      <c r="AY39" s="120"/>
      <c r="AZ39" s="441">
        <f>SUM(AZ14:BD20,AZ22:BD27,AZ29:BD30,AZ32:BD33,AZ34:BD38)</f>
        <v>0</v>
      </c>
      <c r="BA39" s="441"/>
      <c r="BB39" s="441"/>
      <c r="BC39" s="441"/>
      <c r="BD39" s="441"/>
      <c r="BE39" s="124"/>
      <c r="BF39" s="120"/>
      <c r="BG39" s="441">
        <f>SUM(BG14:BJ20,BG22:BJ27,BG29:BJ30,BG32:BJ33,BG34:BJ38)</f>
        <v>0</v>
      </c>
      <c r="BH39" s="441"/>
      <c r="BI39" s="441"/>
      <c r="BJ39" s="441"/>
      <c r="BK39" s="124"/>
      <c r="BL39" s="120"/>
      <c r="BM39" s="686">
        <f t="shared" si="2"/>
        <v>-79</v>
      </c>
      <c r="BN39" s="686"/>
      <c r="BO39" s="686"/>
      <c r="BP39" s="686"/>
      <c r="BQ39" s="686"/>
      <c r="BR39" s="686"/>
      <c r="BS39" s="686"/>
      <c r="BT39" s="124"/>
      <c r="BU39" s="85"/>
      <c r="BV39" s="85"/>
      <c r="BW39" s="64"/>
    </row>
    <row r="40" spans="3:75" ht="13.5" customHeight="1">
      <c r="C40" s="650" t="s">
        <v>305</v>
      </c>
      <c r="D40" s="651"/>
      <c r="E40" s="651"/>
      <c r="F40" s="651"/>
      <c r="G40" s="651"/>
      <c r="H40" s="651"/>
      <c r="I40" s="651"/>
      <c r="J40" s="651"/>
      <c r="K40" s="651"/>
      <c r="L40" s="651"/>
      <c r="M40" s="652"/>
      <c r="N40" s="542"/>
      <c r="O40" s="543"/>
      <c r="P40" s="543"/>
      <c r="Q40" s="544"/>
      <c r="R40" s="636"/>
      <c r="S40" s="469">
        <f>SUM(S13,S39)</f>
        <v>4567.625</v>
      </c>
      <c r="T40" s="469"/>
      <c r="U40" s="469"/>
      <c r="V40" s="469"/>
      <c r="W40" s="469"/>
      <c r="X40" s="470"/>
      <c r="Y40" s="468"/>
      <c r="Z40" s="469">
        <f>SUM(Z13,Z39)</f>
        <v>0</v>
      </c>
      <c r="AA40" s="469"/>
      <c r="AB40" s="469"/>
      <c r="AC40" s="469"/>
      <c r="AD40" s="470"/>
      <c r="AE40" s="468"/>
      <c r="AF40" s="469">
        <f>SUM(AF13,AF39)</f>
        <v>42196</v>
      </c>
      <c r="AG40" s="469"/>
      <c r="AH40" s="469"/>
      <c r="AI40" s="469"/>
      <c r="AJ40" s="469"/>
      <c r="AK40" s="470"/>
      <c r="AL40" s="468"/>
      <c r="AM40" s="469">
        <f>SUM(AM13,AM39)</f>
        <v>198</v>
      </c>
      <c r="AN40" s="469"/>
      <c r="AO40" s="469"/>
      <c r="AP40" s="469"/>
      <c r="AQ40" s="470"/>
      <c r="AR40" s="468" t="s">
        <v>91</v>
      </c>
      <c r="AS40" s="469">
        <f>-(-AS13+AS39)</f>
        <v>15025</v>
      </c>
      <c r="AT40" s="469"/>
      <c r="AU40" s="469"/>
      <c r="AV40" s="469"/>
      <c r="AW40" s="469"/>
      <c r="AX40" s="470" t="s">
        <v>90</v>
      </c>
      <c r="AY40" s="468"/>
      <c r="AZ40" s="469">
        <f>SUM(AZ13,AZ39)</f>
        <v>0</v>
      </c>
      <c r="BA40" s="469"/>
      <c r="BB40" s="469"/>
      <c r="BC40" s="469"/>
      <c r="BD40" s="469"/>
      <c r="BE40" s="470"/>
      <c r="BF40" s="468"/>
      <c r="BG40" s="687">
        <f>SUM(BG13,BG39)</f>
        <v>-12</v>
      </c>
      <c r="BH40" s="687"/>
      <c r="BI40" s="687"/>
      <c r="BJ40" s="687"/>
      <c r="BK40" s="470"/>
      <c r="BL40" s="468"/>
      <c r="BM40" s="469">
        <f>S40+AF40+AM40-AS40+BG40</f>
        <v>31924.625</v>
      </c>
      <c r="BN40" s="469"/>
      <c r="BO40" s="469"/>
      <c r="BP40" s="469"/>
      <c r="BQ40" s="469"/>
      <c r="BR40" s="469"/>
      <c r="BS40" s="469"/>
      <c r="BT40" s="470"/>
      <c r="BU40" s="86"/>
      <c r="BV40" s="86"/>
      <c r="BW40" s="64"/>
    </row>
    <row r="41" spans="3:75" ht="13.5" customHeight="1">
      <c r="C41" s="596" t="s">
        <v>343</v>
      </c>
      <c r="D41" s="597"/>
      <c r="E41" s="597"/>
      <c r="F41" s="597"/>
      <c r="G41" s="597"/>
      <c r="H41" s="597"/>
      <c r="I41" s="597"/>
      <c r="J41" s="597"/>
      <c r="K41" s="597"/>
      <c r="L41" s="597"/>
      <c r="M41" s="598"/>
      <c r="N41" s="690"/>
      <c r="O41" s="691"/>
      <c r="P41" s="691"/>
      <c r="Q41" s="692"/>
      <c r="R41" s="637"/>
      <c r="S41" s="472"/>
      <c r="T41" s="472"/>
      <c r="U41" s="472"/>
      <c r="V41" s="472"/>
      <c r="W41" s="472"/>
      <c r="X41" s="473"/>
      <c r="Y41" s="471"/>
      <c r="Z41" s="472"/>
      <c r="AA41" s="472"/>
      <c r="AB41" s="472"/>
      <c r="AC41" s="472"/>
      <c r="AD41" s="473"/>
      <c r="AE41" s="471"/>
      <c r="AF41" s="472"/>
      <c r="AG41" s="472"/>
      <c r="AH41" s="472"/>
      <c r="AI41" s="472"/>
      <c r="AJ41" s="472"/>
      <c r="AK41" s="473"/>
      <c r="AL41" s="471"/>
      <c r="AM41" s="472"/>
      <c r="AN41" s="472"/>
      <c r="AO41" s="472"/>
      <c r="AP41" s="472"/>
      <c r="AQ41" s="473"/>
      <c r="AR41" s="471"/>
      <c r="AS41" s="472"/>
      <c r="AT41" s="472"/>
      <c r="AU41" s="472"/>
      <c r="AV41" s="472"/>
      <c r="AW41" s="472"/>
      <c r="AX41" s="473"/>
      <c r="AY41" s="471"/>
      <c r="AZ41" s="472"/>
      <c r="BA41" s="472"/>
      <c r="BB41" s="472"/>
      <c r="BC41" s="472"/>
      <c r="BD41" s="472"/>
      <c r="BE41" s="473"/>
      <c r="BF41" s="471"/>
      <c r="BG41" s="688"/>
      <c r="BH41" s="688"/>
      <c r="BI41" s="688"/>
      <c r="BJ41" s="688"/>
      <c r="BK41" s="473"/>
      <c r="BL41" s="471"/>
      <c r="BM41" s="472"/>
      <c r="BN41" s="472"/>
      <c r="BO41" s="472"/>
      <c r="BP41" s="472"/>
      <c r="BQ41" s="472"/>
      <c r="BR41" s="472"/>
      <c r="BS41" s="472"/>
      <c r="BT41" s="473"/>
      <c r="BU41" s="86"/>
      <c r="BV41" s="86"/>
      <c r="BW41" s="64"/>
    </row>
    <row r="42" spans="4:75" ht="19.5" customHeight="1">
      <c r="D42" s="49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G42" s="88"/>
      <c r="AH42" s="88"/>
      <c r="AI42" s="88"/>
      <c r="AJ42" s="88"/>
      <c r="AK42" s="88"/>
      <c r="AL42" s="88"/>
      <c r="AM42" s="88"/>
      <c r="AN42" s="88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4"/>
    </row>
    <row r="43" spans="5:75" ht="13.5" customHeight="1">
      <c r="E43" s="49"/>
      <c r="F43" s="49"/>
      <c r="G43" s="49"/>
      <c r="H43" s="49"/>
      <c r="I43" s="49"/>
      <c r="J43" s="49"/>
      <c r="K43" s="49"/>
      <c r="L43" s="49"/>
      <c r="M43" s="4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49"/>
      <c r="BV43" s="49"/>
      <c r="BW43" s="5"/>
    </row>
    <row r="44" spans="5:75" ht="13.5" customHeight="1">
      <c r="E44" s="49"/>
      <c r="F44" s="49"/>
      <c r="G44" s="49"/>
      <c r="H44" s="49"/>
      <c r="I44" s="49"/>
      <c r="J44" s="49"/>
      <c r="K44" s="49"/>
      <c r="L44" s="49"/>
      <c r="M44" s="4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49"/>
      <c r="BV44" s="49"/>
      <c r="BW44" s="5"/>
    </row>
    <row r="45" spans="5:75" ht="13.5" customHeight="1">
      <c r="E45" s="49"/>
      <c r="F45" s="49"/>
      <c r="G45" s="49"/>
      <c r="H45" s="49"/>
      <c r="I45" s="49"/>
      <c r="J45" s="49"/>
      <c r="K45" s="49"/>
      <c r="L45" s="49"/>
      <c r="M45" s="4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49"/>
      <c r="BV45" s="49"/>
      <c r="BW45" s="5"/>
    </row>
    <row r="46" spans="5:75" ht="13.5" customHeight="1">
      <c r="E46" s="49"/>
      <c r="F46" s="49"/>
      <c r="G46" s="49"/>
      <c r="H46" s="49"/>
      <c r="I46" s="49"/>
      <c r="J46" s="49"/>
      <c r="K46" s="49"/>
      <c r="L46" s="49"/>
      <c r="M46" s="4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49"/>
      <c r="BV46" s="49"/>
      <c r="BW46" s="5"/>
    </row>
    <row r="47" spans="5:75" ht="13.5" customHeight="1">
      <c r="E47" s="49"/>
      <c r="F47" s="49"/>
      <c r="G47" s="49"/>
      <c r="H47" s="49"/>
      <c r="I47" s="49"/>
      <c r="J47" s="49"/>
      <c r="K47" s="49"/>
      <c r="L47" s="49"/>
      <c r="M47" s="4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49"/>
      <c r="BV47" s="49"/>
      <c r="BW47" s="5"/>
    </row>
    <row r="48" spans="5:75" ht="13.5" customHeight="1">
      <c r="E48" s="49"/>
      <c r="F48" s="49"/>
      <c r="G48" s="49"/>
      <c r="H48" s="49"/>
      <c r="I48" s="49"/>
      <c r="J48" s="49"/>
      <c r="K48" s="49"/>
      <c r="L48" s="49"/>
      <c r="M48" s="4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49"/>
      <c r="BV48" s="49"/>
      <c r="BW48" s="5"/>
    </row>
    <row r="49" spans="5:75" ht="13.5" customHeight="1">
      <c r="E49" s="49"/>
      <c r="F49" s="49"/>
      <c r="G49" s="49"/>
      <c r="H49" s="49"/>
      <c r="I49" s="49"/>
      <c r="J49" s="49"/>
      <c r="K49" s="49"/>
      <c r="L49" s="49"/>
      <c r="M49" s="4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49"/>
      <c r="BV49" s="49"/>
      <c r="BW49" s="5"/>
    </row>
    <row r="50" spans="5:75" ht="13.5" customHeight="1">
      <c r="E50" s="49"/>
      <c r="F50" s="49"/>
      <c r="G50" s="49"/>
      <c r="H50" s="49"/>
      <c r="I50" s="49"/>
      <c r="J50" s="49"/>
      <c r="K50" s="49"/>
      <c r="L50" s="49"/>
      <c r="M50" s="4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49"/>
      <c r="BV50" s="49"/>
      <c r="BW50" s="5"/>
    </row>
    <row r="51" spans="5:75" ht="13.5" customHeight="1">
      <c r="E51" s="49"/>
      <c r="F51" s="49"/>
      <c r="G51" s="49"/>
      <c r="H51" s="49"/>
      <c r="I51" s="49"/>
      <c r="J51" s="49"/>
      <c r="K51" s="49"/>
      <c r="L51" s="49"/>
      <c r="M51" s="4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49"/>
      <c r="BV51" s="49"/>
      <c r="BW51" s="5"/>
    </row>
    <row r="52" spans="5:75" ht="13.5" customHeight="1">
      <c r="E52" s="49"/>
      <c r="F52" s="49"/>
      <c r="G52" s="49"/>
      <c r="H52" s="49"/>
      <c r="I52" s="49"/>
      <c r="J52" s="49"/>
      <c r="K52" s="49"/>
      <c r="L52" s="49"/>
      <c r="M52" s="4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49"/>
      <c r="BV52" s="49"/>
      <c r="BW52" s="5"/>
    </row>
    <row r="53" spans="5:75" ht="13.5" customHeight="1">
      <c r="E53" s="49"/>
      <c r="F53" s="49"/>
      <c r="G53" s="49"/>
      <c r="H53" s="49"/>
      <c r="I53" s="49"/>
      <c r="J53" s="49"/>
      <c r="K53" s="49"/>
      <c r="L53" s="49"/>
      <c r="M53" s="4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49"/>
      <c r="BV53" s="49"/>
      <c r="BW53" s="5"/>
    </row>
    <row r="54" spans="5:75" ht="13.5" customHeight="1">
      <c r="E54" s="49"/>
      <c r="F54" s="49"/>
      <c r="G54" s="49"/>
      <c r="H54" s="49"/>
      <c r="I54" s="49"/>
      <c r="J54" s="49"/>
      <c r="K54" s="49"/>
      <c r="L54" s="49"/>
      <c r="M54" s="4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49"/>
      <c r="BV54" s="49"/>
      <c r="BW54" s="5"/>
    </row>
    <row r="55" spans="5:75" ht="13.5" customHeight="1">
      <c r="E55" s="49"/>
      <c r="F55" s="49"/>
      <c r="G55" s="49"/>
      <c r="H55" s="49"/>
      <c r="I55" s="49"/>
      <c r="J55" s="49"/>
      <c r="K55" s="49"/>
      <c r="L55" s="49"/>
      <c r="M55" s="4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49"/>
      <c r="BV55" s="49"/>
      <c r="BW55" s="5"/>
    </row>
    <row r="56" spans="5:75" ht="13.5" customHeight="1">
      <c r="E56" s="49"/>
      <c r="F56" s="49"/>
      <c r="G56" s="49"/>
      <c r="H56" s="49"/>
      <c r="I56" s="49"/>
      <c r="J56" s="49"/>
      <c r="K56" s="49"/>
      <c r="L56" s="49"/>
      <c r="M56" s="4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49"/>
      <c r="BV56" s="49"/>
      <c r="BW56" s="5"/>
    </row>
    <row r="57" spans="5:75" ht="13.5" customHeight="1">
      <c r="E57" s="49"/>
      <c r="F57" s="49"/>
      <c r="G57" s="49"/>
      <c r="H57" s="49"/>
      <c r="I57" s="49"/>
      <c r="J57" s="49"/>
      <c r="K57" s="49"/>
      <c r="L57" s="49"/>
      <c r="M57" s="4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49"/>
      <c r="BV57" s="49"/>
      <c r="BW57" s="5"/>
    </row>
    <row r="58" spans="5:75" ht="13.5" customHeight="1">
      <c r="E58" s="49"/>
      <c r="F58" s="49"/>
      <c r="G58" s="49"/>
      <c r="H58" s="49"/>
      <c r="I58" s="49"/>
      <c r="J58" s="49"/>
      <c r="K58" s="49"/>
      <c r="L58" s="49"/>
      <c r="M58" s="4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49"/>
      <c r="BV58" s="49"/>
      <c r="BW58" s="5"/>
    </row>
    <row r="59" spans="5:75" ht="13.5" customHeight="1">
      <c r="E59" s="49"/>
      <c r="F59" s="49"/>
      <c r="G59" s="49"/>
      <c r="H59" s="49"/>
      <c r="I59" s="49"/>
      <c r="J59" s="49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49"/>
      <c r="BV59" s="49"/>
      <c r="BW59" s="5"/>
    </row>
    <row r="60" spans="5:75" ht="13.5" customHeight="1">
      <c r="E60" s="49"/>
      <c r="F60" s="49"/>
      <c r="G60" s="49"/>
      <c r="H60" s="49"/>
      <c r="I60" s="49"/>
      <c r="J60" s="49"/>
      <c r="K60" s="49"/>
      <c r="L60" s="49"/>
      <c r="M60" s="4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49"/>
      <c r="BV60" s="49"/>
      <c r="BW60" s="5"/>
    </row>
    <row r="61" spans="5:75" ht="13.5" customHeight="1">
      <c r="E61" s="49"/>
      <c r="F61" s="49"/>
      <c r="G61" s="49"/>
      <c r="H61" s="49"/>
      <c r="I61" s="49"/>
      <c r="J61" s="49"/>
      <c r="K61" s="49"/>
      <c r="L61" s="49"/>
      <c r="M61" s="4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49"/>
      <c r="BV61" s="49"/>
      <c r="BW61" s="5"/>
    </row>
    <row r="62" spans="5:75" ht="13.5" customHeight="1">
      <c r="E62" s="49"/>
      <c r="F62" s="49"/>
      <c r="G62" s="49"/>
      <c r="H62" s="49"/>
      <c r="I62" s="49"/>
      <c r="J62" s="49"/>
      <c r="K62" s="49"/>
      <c r="L62" s="49"/>
      <c r="M62" s="4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49"/>
      <c r="BV62" s="49"/>
      <c r="BW62" s="5"/>
    </row>
    <row r="63" spans="5:75" ht="13.5" customHeight="1">
      <c r="E63" s="49"/>
      <c r="F63" s="49"/>
      <c r="G63" s="49"/>
      <c r="H63" s="49"/>
      <c r="I63" s="49"/>
      <c r="J63" s="49"/>
      <c r="K63" s="49"/>
      <c r="L63" s="49"/>
      <c r="M63" s="4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49"/>
      <c r="BV63" s="49"/>
      <c r="BW63" s="5"/>
    </row>
    <row r="64" spans="5:75" ht="13.5" customHeight="1">
      <c r="E64" s="49"/>
      <c r="F64" s="49"/>
      <c r="G64" s="49"/>
      <c r="H64" s="49"/>
      <c r="I64" s="49"/>
      <c r="J64" s="49"/>
      <c r="K64" s="49"/>
      <c r="L64" s="49"/>
      <c r="M64" s="4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49"/>
      <c r="BV64" s="49"/>
      <c r="BW64" s="5"/>
    </row>
    <row r="65" spans="5:75" ht="13.5" customHeight="1">
      <c r="E65" s="49"/>
      <c r="F65" s="49"/>
      <c r="G65" s="49"/>
      <c r="H65" s="49"/>
      <c r="I65" s="49"/>
      <c r="J65" s="49"/>
      <c r="K65" s="49"/>
      <c r="L65" s="49"/>
      <c r="M65" s="4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49"/>
      <c r="BV65" s="49"/>
      <c r="BW65" s="5"/>
    </row>
    <row r="66" spans="5:75" ht="13.5" customHeight="1">
      <c r="E66" s="49"/>
      <c r="F66" s="49"/>
      <c r="G66" s="49"/>
      <c r="H66" s="49"/>
      <c r="I66" s="49"/>
      <c r="J66" s="49"/>
      <c r="K66" s="49"/>
      <c r="L66" s="49"/>
      <c r="M66" s="4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49"/>
      <c r="BV66" s="49"/>
      <c r="BW66" s="5"/>
    </row>
    <row r="67" spans="5:75" ht="13.5" customHeight="1">
      <c r="E67" s="49"/>
      <c r="F67" s="49"/>
      <c r="G67" s="49"/>
      <c r="H67" s="49"/>
      <c r="I67" s="49"/>
      <c r="J67" s="49"/>
      <c r="K67" s="49"/>
      <c r="L67" s="49"/>
      <c r="M67" s="4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49"/>
      <c r="BV67" s="49"/>
      <c r="BW67" s="5"/>
    </row>
    <row r="68" spans="5:75" ht="13.5" customHeight="1">
      <c r="E68" s="49"/>
      <c r="F68" s="49"/>
      <c r="G68" s="49"/>
      <c r="H68" s="49"/>
      <c r="I68" s="49"/>
      <c r="J68" s="49"/>
      <c r="K68" s="49"/>
      <c r="L68" s="49"/>
      <c r="M68" s="4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49"/>
      <c r="BV68" s="49"/>
      <c r="BW68" s="5"/>
    </row>
    <row r="69" spans="5:75" ht="13.5" customHeight="1">
      <c r="E69" s="49"/>
      <c r="F69" s="49"/>
      <c r="G69" s="49"/>
      <c r="H69" s="49"/>
      <c r="I69" s="49"/>
      <c r="J69" s="49"/>
      <c r="K69" s="49"/>
      <c r="L69" s="49"/>
      <c r="M69" s="4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49"/>
      <c r="BV69" s="49"/>
      <c r="BW69" s="5"/>
    </row>
    <row r="70" spans="5:75" ht="13.5" customHeight="1">
      <c r="E70" s="49"/>
      <c r="F70" s="49"/>
      <c r="G70" s="49"/>
      <c r="H70" s="49"/>
      <c r="I70" s="49"/>
      <c r="J70" s="49"/>
      <c r="K70" s="49"/>
      <c r="L70" s="49"/>
      <c r="M70" s="4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49"/>
      <c r="BV70" s="49"/>
      <c r="BW70" s="5"/>
    </row>
    <row r="71" spans="5:75" ht="13.5" customHeight="1">
      <c r="E71" s="49"/>
      <c r="F71" s="49"/>
      <c r="G71" s="49"/>
      <c r="H71" s="49"/>
      <c r="I71" s="49"/>
      <c r="J71" s="49"/>
      <c r="K71" s="49"/>
      <c r="L71" s="49"/>
      <c r="M71" s="4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49"/>
      <c r="BV71" s="49"/>
      <c r="BW71" s="5"/>
    </row>
    <row r="72" spans="5:75" ht="13.5" customHeight="1">
      <c r="E72" s="49"/>
      <c r="F72" s="49"/>
      <c r="G72" s="49"/>
      <c r="H72" s="49"/>
      <c r="I72" s="49"/>
      <c r="J72" s="49"/>
      <c r="K72" s="49"/>
      <c r="L72" s="49"/>
      <c r="M72" s="4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49"/>
      <c r="BV72" s="49"/>
      <c r="BW72" s="5"/>
    </row>
    <row r="73" spans="5:75" ht="13.5" customHeight="1">
      <c r="E73" s="49"/>
      <c r="F73" s="49"/>
      <c r="G73" s="49"/>
      <c r="H73" s="49"/>
      <c r="I73" s="49"/>
      <c r="J73" s="49"/>
      <c r="K73" s="49"/>
      <c r="L73" s="49"/>
      <c r="M73" s="4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49"/>
      <c r="BV73" s="49"/>
      <c r="BW73" s="5"/>
    </row>
    <row r="74" spans="5:75" ht="13.5" customHeight="1">
      <c r="E74" s="49"/>
      <c r="F74" s="49"/>
      <c r="G74" s="49"/>
      <c r="H74" s="49"/>
      <c r="I74" s="49"/>
      <c r="J74" s="49"/>
      <c r="K74" s="49"/>
      <c r="L74" s="49"/>
      <c r="M74" s="4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49"/>
      <c r="BV74" s="49"/>
      <c r="BW74" s="5"/>
    </row>
    <row r="75" spans="5:75" ht="13.5" customHeight="1">
      <c r="E75" s="49"/>
      <c r="F75" s="49"/>
      <c r="G75" s="49"/>
      <c r="H75" s="49"/>
      <c r="I75" s="49"/>
      <c r="J75" s="49"/>
      <c r="K75" s="49"/>
      <c r="L75" s="49"/>
      <c r="M75" s="4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49"/>
      <c r="BV75" s="49"/>
      <c r="BW75" s="5"/>
    </row>
    <row r="76" spans="5:75" ht="13.5" customHeight="1">
      <c r="E76" s="49"/>
      <c r="F76" s="49"/>
      <c r="G76" s="49"/>
      <c r="H76" s="49"/>
      <c r="I76" s="49"/>
      <c r="J76" s="49"/>
      <c r="K76" s="49"/>
      <c r="L76" s="49"/>
      <c r="M76" s="4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49"/>
      <c r="BV76" s="49"/>
      <c r="BW76" s="5"/>
    </row>
    <row r="77" spans="5:75" ht="13.5" customHeight="1">
      <c r="E77" s="49"/>
      <c r="F77" s="49"/>
      <c r="G77" s="49"/>
      <c r="H77" s="49"/>
      <c r="I77" s="49"/>
      <c r="J77" s="49"/>
      <c r="K77" s="49"/>
      <c r="L77" s="49"/>
      <c r="M77" s="4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49"/>
      <c r="BV77" s="49"/>
      <c r="BW77" s="5"/>
    </row>
    <row r="78" spans="5:75" ht="13.5" customHeight="1">
      <c r="E78" s="49"/>
      <c r="F78" s="49"/>
      <c r="G78" s="49"/>
      <c r="H78" s="49"/>
      <c r="I78" s="49"/>
      <c r="J78" s="49"/>
      <c r="K78" s="49"/>
      <c r="L78" s="49"/>
      <c r="M78" s="4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49"/>
      <c r="BV78" s="49"/>
      <c r="BW78" s="5"/>
    </row>
    <row r="79" spans="5:75" ht="13.5" customHeight="1">
      <c r="E79" s="49"/>
      <c r="F79" s="49"/>
      <c r="G79" s="49"/>
      <c r="H79" s="49"/>
      <c r="I79" s="49"/>
      <c r="J79" s="49"/>
      <c r="K79" s="49"/>
      <c r="L79" s="49"/>
      <c r="M79" s="4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49"/>
      <c r="BV79" s="49"/>
      <c r="BW79" s="5"/>
    </row>
    <row r="80" spans="5:75" ht="13.5" customHeight="1">
      <c r="E80" s="49"/>
      <c r="F80" s="49"/>
      <c r="G80" s="49"/>
      <c r="H80" s="49"/>
      <c r="I80" s="49"/>
      <c r="J80" s="49"/>
      <c r="K80" s="49"/>
      <c r="L80" s="49"/>
      <c r="M80" s="4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49"/>
      <c r="BV80" s="49"/>
      <c r="BW80" s="5"/>
    </row>
    <row r="81" spans="5:75" ht="13.5" customHeight="1">
      <c r="E81" s="49"/>
      <c r="F81" s="49"/>
      <c r="G81" s="49"/>
      <c r="H81" s="49"/>
      <c r="I81" s="49"/>
      <c r="J81" s="49"/>
      <c r="K81" s="49"/>
      <c r="L81" s="49"/>
      <c r="M81" s="4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49"/>
      <c r="BV81" s="49"/>
      <c r="BW81" s="5"/>
    </row>
    <row r="82" spans="5:75" ht="13.5" customHeight="1">
      <c r="E82" s="49"/>
      <c r="F82" s="49"/>
      <c r="G82" s="49"/>
      <c r="H82" s="49"/>
      <c r="I82" s="49"/>
      <c r="J82" s="49"/>
      <c r="K82" s="49"/>
      <c r="L82" s="49"/>
      <c r="M82" s="4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49"/>
      <c r="BV82" s="49"/>
      <c r="BW82" s="5"/>
    </row>
    <row r="83" spans="5:75" ht="13.5" customHeight="1">
      <c r="E83" s="49"/>
      <c r="F83" s="49"/>
      <c r="G83" s="49"/>
      <c r="H83" s="49"/>
      <c r="I83" s="49"/>
      <c r="J83" s="49"/>
      <c r="K83" s="49"/>
      <c r="L83" s="49"/>
      <c r="M83" s="4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49"/>
      <c r="BV83" s="49"/>
      <c r="BW83" s="5"/>
    </row>
    <row r="84" spans="5:75" ht="13.5" customHeight="1">
      <c r="E84" s="49"/>
      <c r="F84" s="49"/>
      <c r="G84" s="49"/>
      <c r="H84" s="49"/>
      <c r="I84" s="49"/>
      <c r="J84" s="49"/>
      <c r="K84" s="49"/>
      <c r="L84" s="49"/>
      <c r="M84" s="4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49"/>
      <c r="BV84" s="49"/>
      <c r="BW84" s="5"/>
    </row>
    <row r="85" spans="5:75" ht="13.5" customHeight="1">
      <c r="E85" s="49"/>
      <c r="F85" s="49"/>
      <c r="G85" s="49"/>
      <c r="H85" s="49"/>
      <c r="I85" s="49"/>
      <c r="J85" s="49"/>
      <c r="K85" s="49"/>
      <c r="L85" s="49"/>
      <c r="M85" s="4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49"/>
      <c r="BV85" s="49"/>
      <c r="BW85" s="5"/>
    </row>
    <row r="86" spans="5:75" ht="13.5" customHeight="1">
      <c r="E86" s="49"/>
      <c r="F86" s="49"/>
      <c r="G86" s="49"/>
      <c r="H86" s="49"/>
      <c r="I86" s="49"/>
      <c r="J86" s="49"/>
      <c r="K86" s="49"/>
      <c r="L86" s="49"/>
      <c r="M86" s="4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49"/>
      <c r="BV86" s="49"/>
      <c r="BW86" s="5"/>
    </row>
    <row r="87" spans="5:75" ht="13.5" customHeight="1"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49"/>
      <c r="BV87" s="49"/>
      <c r="BW87" s="5"/>
    </row>
    <row r="88" spans="5:75" ht="13.5" customHeight="1">
      <c r="E88" s="49"/>
      <c r="F88" s="49"/>
      <c r="G88" s="49"/>
      <c r="H88" s="49"/>
      <c r="I88" s="49"/>
      <c r="J88" s="49"/>
      <c r="K88" s="49"/>
      <c r="L88" s="49"/>
      <c r="M88" s="4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49"/>
      <c r="BV88" s="49"/>
      <c r="BW88" s="5"/>
    </row>
    <row r="89" spans="5:75" ht="13.5" customHeight="1">
      <c r="E89" s="49"/>
      <c r="F89" s="49"/>
      <c r="G89" s="49"/>
      <c r="H89" s="49"/>
      <c r="I89" s="49"/>
      <c r="J89" s="49"/>
      <c r="K89" s="49"/>
      <c r="L89" s="49"/>
      <c r="M89" s="4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49"/>
      <c r="BV89" s="49"/>
      <c r="BW89" s="5"/>
    </row>
    <row r="90" spans="5:75" ht="13.5" customHeight="1">
      <c r="E90" s="49"/>
      <c r="F90" s="49"/>
      <c r="G90" s="49"/>
      <c r="H90" s="49"/>
      <c r="I90" s="49"/>
      <c r="J90" s="49"/>
      <c r="K90" s="49"/>
      <c r="L90" s="49"/>
      <c r="M90" s="4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49"/>
      <c r="BV90" s="49"/>
      <c r="BW90" s="5"/>
    </row>
    <row r="91" spans="5:75" ht="13.5" customHeight="1">
      <c r="E91" s="49"/>
      <c r="F91" s="49"/>
      <c r="G91" s="49"/>
      <c r="H91" s="49"/>
      <c r="I91" s="49"/>
      <c r="J91" s="49"/>
      <c r="K91" s="49"/>
      <c r="L91" s="49"/>
      <c r="M91" s="4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49"/>
      <c r="BV91" s="49"/>
      <c r="BW91" s="5"/>
    </row>
    <row r="92" spans="5:75" ht="13.5" customHeight="1">
      <c r="E92" s="49"/>
      <c r="F92" s="49"/>
      <c r="G92" s="49"/>
      <c r="H92" s="49"/>
      <c r="I92" s="49"/>
      <c r="J92" s="49"/>
      <c r="K92" s="49"/>
      <c r="L92" s="49"/>
      <c r="M92" s="4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49"/>
      <c r="BV92" s="49"/>
      <c r="BW92" s="5"/>
    </row>
    <row r="93" spans="5:75" ht="12.75">
      <c r="E93" s="49"/>
      <c r="F93" s="49"/>
      <c r="G93" s="49"/>
      <c r="H93" s="49"/>
      <c r="I93" s="49"/>
      <c r="J93" s="49"/>
      <c r="K93" s="49"/>
      <c r="L93" s="49"/>
      <c r="M93" s="4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49"/>
      <c r="BV93" s="49"/>
      <c r="BW93" s="5"/>
    </row>
  </sheetData>
  <sheetProtection/>
  <mergeCells count="366">
    <mergeCell ref="E2:BT2"/>
    <mergeCell ref="C5:M5"/>
    <mergeCell ref="N5:Q5"/>
    <mergeCell ref="R5:X5"/>
    <mergeCell ref="Y5:AD5"/>
    <mergeCell ref="AE5:AK5"/>
    <mergeCell ref="AL5:AQ5"/>
    <mergeCell ref="AR5:AX5"/>
    <mergeCell ref="AY5:BE5"/>
    <mergeCell ref="BF5:BK5"/>
    <mergeCell ref="BL5:BT5"/>
    <mergeCell ref="C6:M6"/>
    <mergeCell ref="N6:Q6"/>
    <mergeCell ref="R6:X6"/>
    <mergeCell ref="Y6:AD6"/>
    <mergeCell ref="AE6:AK6"/>
    <mergeCell ref="AL6:AQ6"/>
    <mergeCell ref="AR6:AX6"/>
    <mergeCell ref="AY6:BE6"/>
    <mergeCell ref="BF6:BK6"/>
    <mergeCell ref="BL6:BT6"/>
    <mergeCell ref="C7:M7"/>
    <mergeCell ref="N7:Q8"/>
    <mergeCell ref="R7:R8"/>
    <mergeCell ref="S7:W8"/>
    <mergeCell ref="X7:X8"/>
    <mergeCell ref="Y7:Y8"/>
    <mergeCell ref="Z7:AC8"/>
    <mergeCell ref="AD7:AD8"/>
    <mergeCell ref="AE7:AE8"/>
    <mergeCell ref="AF7:AJ8"/>
    <mergeCell ref="AK7:AK8"/>
    <mergeCell ref="AL7:AL8"/>
    <mergeCell ref="AM7:AP8"/>
    <mergeCell ref="AQ7:AQ8"/>
    <mergeCell ref="AR7:AR8"/>
    <mergeCell ref="AS7:AW8"/>
    <mergeCell ref="AX7:AX8"/>
    <mergeCell ref="AY7:AY8"/>
    <mergeCell ref="AZ7:BD8"/>
    <mergeCell ref="BE7:BE8"/>
    <mergeCell ref="BF7:BF8"/>
    <mergeCell ref="BG7:BJ8"/>
    <mergeCell ref="BK7:BK8"/>
    <mergeCell ref="BL7:BL8"/>
    <mergeCell ref="BM7:BS8"/>
    <mergeCell ref="BT7:BT8"/>
    <mergeCell ref="C8:M8"/>
    <mergeCell ref="C9:M9"/>
    <mergeCell ref="N9:Q10"/>
    <mergeCell ref="R9:R10"/>
    <mergeCell ref="S9:W10"/>
    <mergeCell ref="X9:X10"/>
    <mergeCell ref="Y9:Y10"/>
    <mergeCell ref="Z9:AC10"/>
    <mergeCell ref="AD9:AD10"/>
    <mergeCell ref="AE9:AE10"/>
    <mergeCell ref="AF9:AJ10"/>
    <mergeCell ref="AK9:AK10"/>
    <mergeCell ref="AL9:AL10"/>
    <mergeCell ref="AM9:AP10"/>
    <mergeCell ref="AQ9:AQ10"/>
    <mergeCell ref="AR9:AR10"/>
    <mergeCell ref="AS9:AW10"/>
    <mergeCell ref="AX9:AX10"/>
    <mergeCell ref="AY9:AY10"/>
    <mergeCell ref="AZ9:BD10"/>
    <mergeCell ref="BE9:BE10"/>
    <mergeCell ref="BF9:BF10"/>
    <mergeCell ref="BG9:BJ10"/>
    <mergeCell ref="BK9:BK10"/>
    <mergeCell ref="BL9:BL10"/>
    <mergeCell ref="BM9:BS10"/>
    <mergeCell ref="BT9:BT10"/>
    <mergeCell ref="C10:M10"/>
    <mergeCell ref="C11:M11"/>
    <mergeCell ref="N11:Q11"/>
    <mergeCell ref="S11:W11"/>
    <mergeCell ref="Z11:AC11"/>
    <mergeCell ref="AF11:AJ11"/>
    <mergeCell ref="AM11:AP11"/>
    <mergeCell ref="AS11:AW11"/>
    <mergeCell ref="AZ11:BD11"/>
    <mergeCell ref="BG11:BJ11"/>
    <mergeCell ref="BM11:BS11"/>
    <mergeCell ref="C12:M12"/>
    <mergeCell ref="N12:Q12"/>
    <mergeCell ref="S12:W12"/>
    <mergeCell ref="Z12:AC12"/>
    <mergeCell ref="AF12:AJ12"/>
    <mergeCell ref="AM12:AP12"/>
    <mergeCell ref="AS12:AW12"/>
    <mergeCell ref="AZ12:BD12"/>
    <mergeCell ref="BG12:BJ12"/>
    <mergeCell ref="BM12:BS12"/>
    <mergeCell ref="C13:M13"/>
    <mergeCell ref="N13:Q13"/>
    <mergeCell ref="S13:W13"/>
    <mergeCell ref="Z13:AC13"/>
    <mergeCell ref="AF13:AJ13"/>
    <mergeCell ref="AM13:AP13"/>
    <mergeCell ref="AS13:AW13"/>
    <mergeCell ref="AZ13:BD13"/>
    <mergeCell ref="BG13:BJ13"/>
    <mergeCell ref="BM13:BS13"/>
    <mergeCell ref="C14:M14"/>
    <mergeCell ref="N14:Q14"/>
    <mergeCell ref="S14:W14"/>
    <mergeCell ref="Z14:AC14"/>
    <mergeCell ref="AF14:AJ14"/>
    <mergeCell ref="AM14:AP14"/>
    <mergeCell ref="AS14:AW14"/>
    <mergeCell ref="AZ14:BD14"/>
    <mergeCell ref="BG14:BJ14"/>
    <mergeCell ref="BM14:BS14"/>
    <mergeCell ref="C15:M15"/>
    <mergeCell ref="N15:Q15"/>
    <mergeCell ref="S15:W15"/>
    <mergeCell ref="Z15:AC15"/>
    <mergeCell ref="AF15:AJ15"/>
    <mergeCell ref="AM15:AP15"/>
    <mergeCell ref="AS15:AW15"/>
    <mergeCell ref="AZ15:BD15"/>
    <mergeCell ref="BG15:BJ15"/>
    <mergeCell ref="BM15:BS15"/>
    <mergeCell ref="C16:M16"/>
    <mergeCell ref="N16:Q16"/>
    <mergeCell ref="S16:W16"/>
    <mergeCell ref="Z16:AC16"/>
    <mergeCell ref="AF16:AJ16"/>
    <mergeCell ref="AM16:AP16"/>
    <mergeCell ref="AS16:AW16"/>
    <mergeCell ref="AZ16:BD16"/>
    <mergeCell ref="BG16:BJ16"/>
    <mergeCell ref="BM16:BS16"/>
    <mergeCell ref="C17:M17"/>
    <mergeCell ref="N17:Q17"/>
    <mergeCell ref="S17:W17"/>
    <mergeCell ref="Z17:AC17"/>
    <mergeCell ref="AF17:AJ17"/>
    <mergeCell ref="AM17:AP17"/>
    <mergeCell ref="AS17:AW17"/>
    <mergeCell ref="AZ17:BD17"/>
    <mergeCell ref="BG17:BJ17"/>
    <mergeCell ref="BM17:BS17"/>
    <mergeCell ref="C18:M18"/>
    <mergeCell ref="N18:Q18"/>
    <mergeCell ref="S18:W18"/>
    <mergeCell ref="Z18:AC18"/>
    <mergeCell ref="AF18:AJ18"/>
    <mergeCell ref="AM18:AP18"/>
    <mergeCell ref="AS18:AW18"/>
    <mergeCell ref="AZ18:BD18"/>
    <mergeCell ref="BG18:BJ18"/>
    <mergeCell ref="BM18:BS18"/>
    <mergeCell ref="C19:M19"/>
    <mergeCell ref="N19:Q19"/>
    <mergeCell ref="S19:W19"/>
    <mergeCell ref="Z19:AC19"/>
    <mergeCell ref="AF19:AJ19"/>
    <mergeCell ref="AM19:AP19"/>
    <mergeCell ref="AS19:AW19"/>
    <mergeCell ref="AZ19:BD19"/>
    <mergeCell ref="BG19:BJ19"/>
    <mergeCell ref="BM19:BS19"/>
    <mergeCell ref="C20:M20"/>
    <mergeCell ref="N20:Q20"/>
    <mergeCell ref="S20:W20"/>
    <mergeCell ref="Z20:AC20"/>
    <mergeCell ref="AF20:AJ20"/>
    <mergeCell ref="AM20:AP20"/>
    <mergeCell ref="AS20:AW20"/>
    <mergeCell ref="AZ20:BD20"/>
    <mergeCell ref="BG20:BJ20"/>
    <mergeCell ref="BM20:BS20"/>
    <mergeCell ref="C21:M21"/>
    <mergeCell ref="N21:Q22"/>
    <mergeCell ref="C22:M22"/>
    <mergeCell ref="S22:W22"/>
    <mergeCell ref="Z22:AC22"/>
    <mergeCell ref="AF22:AJ22"/>
    <mergeCell ref="AM22:AP22"/>
    <mergeCell ref="AS22:AW22"/>
    <mergeCell ref="C23:M23"/>
    <mergeCell ref="N23:Q23"/>
    <mergeCell ref="S23:W23"/>
    <mergeCell ref="Z23:AC23"/>
    <mergeCell ref="AF23:AJ23"/>
    <mergeCell ref="AM23:AP23"/>
    <mergeCell ref="AS24:AW24"/>
    <mergeCell ref="AZ23:BD23"/>
    <mergeCell ref="BG23:BJ23"/>
    <mergeCell ref="BM23:BS23"/>
    <mergeCell ref="AZ22:BD22"/>
    <mergeCell ref="BG22:BJ22"/>
    <mergeCell ref="BM22:BS22"/>
    <mergeCell ref="AS23:AW23"/>
    <mergeCell ref="C24:M24"/>
    <mergeCell ref="N24:Q24"/>
    <mergeCell ref="S24:W24"/>
    <mergeCell ref="Z24:AC24"/>
    <mergeCell ref="AF24:AJ24"/>
    <mergeCell ref="AM24:AP24"/>
    <mergeCell ref="AZ24:BD24"/>
    <mergeCell ref="BG24:BJ24"/>
    <mergeCell ref="BM24:BS24"/>
    <mergeCell ref="C25:M25"/>
    <mergeCell ref="N25:Q25"/>
    <mergeCell ref="S25:W25"/>
    <mergeCell ref="Z25:AC25"/>
    <mergeCell ref="AF25:AJ25"/>
    <mergeCell ref="AM25:AP25"/>
    <mergeCell ref="AS25:AW25"/>
    <mergeCell ref="AZ25:BD25"/>
    <mergeCell ref="BG25:BJ25"/>
    <mergeCell ref="BM25:BS25"/>
    <mergeCell ref="C26:M26"/>
    <mergeCell ref="N26:Q26"/>
    <mergeCell ref="S26:W26"/>
    <mergeCell ref="Z26:AC26"/>
    <mergeCell ref="AF26:AJ26"/>
    <mergeCell ref="AM26:AP26"/>
    <mergeCell ref="AS26:AW26"/>
    <mergeCell ref="AZ26:BD26"/>
    <mergeCell ref="BG26:BJ26"/>
    <mergeCell ref="BM26:BS26"/>
    <mergeCell ref="C27:M27"/>
    <mergeCell ref="N27:Q27"/>
    <mergeCell ref="S27:W27"/>
    <mergeCell ref="Z27:AC27"/>
    <mergeCell ref="AF27:AJ27"/>
    <mergeCell ref="AM27:AP27"/>
    <mergeCell ref="AS27:AW27"/>
    <mergeCell ref="AZ27:BD27"/>
    <mergeCell ref="BG27:BJ27"/>
    <mergeCell ref="BM27:BS27"/>
    <mergeCell ref="C28:M28"/>
    <mergeCell ref="N28:Q29"/>
    <mergeCell ref="BM28:BS28"/>
    <mergeCell ref="C29:M29"/>
    <mergeCell ref="S29:W29"/>
    <mergeCell ref="Z29:AC29"/>
    <mergeCell ref="AF29:AJ29"/>
    <mergeCell ref="AM29:AP29"/>
    <mergeCell ref="AS29:AW29"/>
    <mergeCell ref="AZ29:BD29"/>
    <mergeCell ref="BG29:BJ29"/>
    <mergeCell ref="BM29:BS29"/>
    <mergeCell ref="C30:M30"/>
    <mergeCell ref="N30:Q30"/>
    <mergeCell ref="S30:W30"/>
    <mergeCell ref="Z30:AC30"/>
    <mergeCell ref="AF30:AJ30"/>
    <mergeCell ref="AM30:AP30"/>
    <mergeCell ref="AS30:AW30"/>
    <mergeCell ref="AZ30:BD30"/>
    <mergeCell ref="BG30:BJ30"/>
    <mergeCell ref="BM30:BS30"/>
    <mergeCell ref="C31:M31"/>
    <mergeCell ref="N31:Q32"/>
    <mergeCell ref="C32:M32"/>
    <mergeCell ref="S32:W32"/>
    <mergeCell ref="Z32:AC32"/>
    <mergeCell ref="AF32:AJ32"/>
    <mergeCell ref="AM32:AP32"/>
    <mergeCell ref="AS32:AW32"/>
    <mergeCell ref="AZ32:BD32"/>
    <mergeCell ref="BG32:BJ32"/>
    <mergeCell ref="BM32:BS32"/>
    <mergeCell ref="AM34:AP34"/>
    <mergeCell ref="C33:M33"/>
    <mergeCell ref="N33:Q33"/>
    <mergeCell ref="S33:W33"/>
    <mergeCell ref="Z33:AC33"/>
    <mergeCell ref="AF33:AJ33"/>
    <mergeCell ref="AM33:AP33"/>
    <mergeCell ref="AM35:AP35"/>
    <mergeCell ref="AS33:AW33"/>
    <mergeCell ref="AZ33:BD33"/>
    <mergeCell ref="BG33:BJ33"/>
    <mergeCell ref="BM33:BS33"/>
    <mergeCell ref="C34:M34"/>
    <mergeCell ref="N34:Q34"/>
    <mergeCell ref="S34:W34"/>
    <mergeCell ref="Z34:AC34"/>
    <mergeCell ref="AF34:AJ34"/>
    <mergeCell ref="AM36:AP36"/>
    <mergeCell ref="AS34:AW34"/>
    <mergeCell ref="AZ34:BD34"/>
    <mergeCell ref="BG34:BJ34"/>
    <mergeCell ref="BM34:BS34"/>
    <mergeCell ref="C35:M35"/>
    <mergeCell ref="N35:Q35"/>
    <mergeCell ref="S35:W35"/>
    <mergeCell ref="Z35:AC35"/>
    <mergeCell ref="AF35:AJ35"/>
    <mergeCell ref="AM37:AP37"/>
    <mergeCell ref="AS35:AW35"/>
    <mergeCell ref="AZ35:BD35"/>
    <mergeCell ref="BG35:BJ35"/>
    <mergeCell ref="BM35:BS35"/>
    <mergeCell ref="C36:M36"/>
    <mergeCell ref="N36:Q36"/>
    <mergeCell ref="S36:W36"/>
    <mergeCell ref="Z36:AC36"/>
    <mergeCell ref="AF36:AJ36"/>
    <mergeCell ref="AM38:AP38"/>
    <mergeCell ref="AS36:AW36"/>
    <mergeCell ref="AZ36:BD36"/>
    <mergeCell ref="BG36:BJ36"/>
    <mergeCell ref="BM36:BS36"/>
    <mergeCell ref="C37:M37"/>
    <mergeCell ref="N37:Q37"/>
    <mergeCell ref="S37:W37"/>
    <mergeCell ref="Z37:AC37"/>
    <mergeCell ref="AF37:AJ37"/>
    <mergeCell ref="AM39:AP39"/>
    <mergeCell ref="AS37:AW37"/>
    <mergeCell ref="AZ37:BD37"/>
    <mergeCell ref="BG37:BJ37"/>
    <mergeCell ref="BM37:BS37"/>
    <mergeCell ref="C38:M38"/>
    <mergeCell ref="N38:Q38"/>
    <mergeCell ref="S38:W38"/>
    <mergeCell ref="Z38:AC38"/>
    <mergeCell ref="AF38:AJ38"/>
    <mergeCell ref="Y40:Y41"/>
    <mergeCell ref="AS38:AW38"/>
    <mergeCell ref="AZ38:BD38"/>
    <mergeCell ref="BG38:BJ38"/>
    <mergeCell ref="BM38:BS38"/>
    <mergeCell ref="C39:M39"/>
    <mergeCell ref="N39:Q39"/>
    <mergeCell ref="S39:W39"/>
    <mergeCell ref="Z39:AC39"/>
    <mergeCell ref="AF39:AJ39"/>
    <mergeCell ref="AL40:AL41"/>
    <mergeCell ref="AS39:AW39"/>
    <mergeCell ref="AZ39:BD39"/>
    <mergeCell ref="BG39:BJ39"/>
    <mergeCell ref="BM39:BS39"/>
    <mergeCell ref="C40:M40"/>
    <mergeCell ref="N40:Q41"/>
    <mergeCell ref="R40:R41"/>
    <mergeCell ref="S40:W41"/>
    <mergeCell ref="X40:X41"/>
    <mergeCell ref="AQ40:AQ41"/>
    <mergeCell ref="AR40:AR41"/>
    <mergeCell ref="AS40:AW41"/>
    <mergeCell ref="AX40:AX41"/>
    <mergeCell ref="AY40:AY41"/>
    <mergeCell ref="Z40:AC41"/>
    <mergeCell ref="AD40:AD41"/>
    <mergeCell ref="AE40:AE41"/>
    <mergeCell ref="AF40:AJ41"/>
    <mergeCell ref="AK40:AK41"/>
    <mergeCell ref="BM40:BS41"/>
    <mergeCell ref="BT40:BT41"/>
    <mergeCell ref="C41:M41"/>
    <mergeCell ref="AZ40:BD41"/>
    <mergeCell ref="BE40:BE41"/>
    <mergeCell ref="BF40:BF41"/>
    <mergeCell ref="BG40:BJ41"/>
    <mergeCell ref="BK40:BK41"/>
    <mergeCell ref="BL40:BL41"/>
    <mergeCell ref="AM40:AP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Alex</cp:lastModifiedBy>
  <cp:lastPrinted>2017-04-21T08:59:13Z</cp:lastPrinted>
  <dcterms:created xsi:type="dcterms:W3CDTF">2013-03-11T08:56:37Z</dcterms:created>
  <dcterms:modified xsi:type="dcterms:W3CDTF">2017-04-24T13:43:45Z</dcterms:modified>
  <cp:category/>
  <cp:version/>
  <cp:contentType/>
  <cp:contentStatus/>
</cp:coreProperties>
</file>